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záv. ukazov. 2015" sheetId="1" r:id="rId1"/>
    <sheet name="Hárok2" sheetId="2" r:id="rId2"/>
    <sheet name="Hárok3" sheetId="3" r:id="rId3"/>
  </sheets>
  <definedNames>
    <definedName name="_xlnm.Print_Titles" localSheetId="0">'záv. ukazov. 2015'!$6:$8</definedName>
  </definedNames>
  <calcPr calcId="145621"/>
</workbook>
</file>

<file path=xl/calcChain.xml><?xml version="1.0" encoding="utf-8"?>
<calcChain xmlns="http://schemas.openxmlformats.org/spreadsheetml/2006/main">
  <c r="G51" i="1" l="1"/>
  <c r="G50" i="1"/>
  <c r="G49" i="1"/>
  <c r="G47" i="1"/>
  <c r="G46" i="1"/>
  <c r="G45" i="1"/>
  <c r="G44" i="1"/>
  <c r="G43" i="1"/>
  <c r="G42" i="1"/>
  <c r="G41" i="1"/>
  <c r="G40" i="1"/>
  <c r="G38" i="1"/>
  <c r="G37" i="1"/>
  <c r="G35" i="1"/>
  <c r="G34" i="1"/>
  <c r="F32" i="1"/>
  <c r="E32" i="1"/>
  <c r="D32" i="1"/>
  <c r="G30" i="1"/>
  <c r="G28" i="1"/>
  <c r="G27" i="1"/>
  <c r="G24" i="1"/>
  <c r="G22" i="1"/>
  <c r="F22" i="1"/>
  <c r="F21" i="1"/>
  <c r="E21" i="1"/>
  <c r="D21" i="1"/>
  <c r="F20" i="1"/>
  <c r="G20" i="1" s="1"/>
  <c r="E20" i="1"/>
  <c r="D20" i="1"/>
  <c r="F18" i="1"/>
  <c r="G18" i="1" s="1"/>
  <c r="E18" i="1"/>
  <c r="D18" i="1"/>
  <c r="F16" i="1"/>
  <c r="G16" i="1" s="1"/>
  <c r="E16" i="1"/>
  <c r="D16" i="1"/>
  <c r="G14" i="1"/>
  <c r="G11" i="1"/>
  <c r="F9" i="1"/>
  <c r="E9" i="1"/>
  <c r="D9" i="1"/>
  <c r="G32" i="1" l="1"/>
  <c r="G9" i="1"/>
  <c r="G21" i="1"/>
</calcChain>
</file>

<file path=xl/sharedStrings.xml><?xml version="1.0" encoding="utf-8"?>
<sst xmlns="http://schemas.openxmlformats.org/spreadsheetml/2006/main" count="64" uniqueCount="61">
  <si>
    <t>Záväzné ukazovatele rozpočtovej kapitoly MPRV SR za rok 2015</t>
  </si>
  <si>
    <t>v eur</t>
  </si>
  <si>
    <t>Schválený</t>
  </si>
  <si>
    <t>Upravený</t>
  </si>
  <si>
    <t>Skutočnosť</t>
  </si>
  <si>
    <t>% plnenia</t>
  </si>
  <si>
    <t>rozpočet /*</t>
  </si>
  <si>
    <t>k 31.12.2015/*</t>
  </si>
  <si>
    <t>k uprav.</t>
  </si>
  <si>
    <t>rozpočtu</t>
  </si>
  <si>
    <t>I.</t>
  </si>
  <si>
    <t>PRÍJMY  CELKOM</t>
  </si>
  <si>
    <t>A.</t>
  </si>
  <si>
    <t xml:space="preserve">Záväzný ukazovateľ  </t>
  </si>
  <si>
    <t xml:space="preserve">nerozpočotvané príjmy z vratiek </t>
  </si>
  <si>
    <t>B.</t>
  </si>
  <si>
    <t xml:space="preserve"> Prostriedky z rozpočtu EÚ  </t>
  </si>
  <si>
    <t xml:space="preserve">                                                                                             </t>
  </si>
  <si>
    <t xml:space="preserve">II. </t>
  </si>
  <si>
    <t>VÝDAVKY  CELKOM (A+B)</t>
  </si>
  <si>
    <t xml:space="preserve"> </t>
  </si>
  <si>
    <t xml:space="preserve"> Výdavky spolu bez prostriedkov  EÚ                                                      </t>
  </si>
  <si>
    <t xml:space="preserve">       z toho:  </t>
  </si>
  <si>
    <t>A.1.</t>
  </si>
  <si>
    <t>prostriedky štátneho rozpočtu (kód zdroja 111, 11H,131)</t>
  </si>
  <si>
    <t xml:space="preserve">   A.2. </t>
  </si>
  <si>
    <t xml:space="preserve">prostriedky na spolufinancovanie   </t>
  </si>
  <si>
    <t xml:space="preserve">  A.3.</t>
  </si>
  <si>
    <t xml:space="preserve">mzdy, platy, služobné príjmy a ostatné osobné vyrovnania (610), (kód zdroja 111)   </t>
  </si>
  <si>
    <t>z toho: mzdy, platy, služobné príjmy a ostatné osobné vyrovnania aparátu ústredného orgánu</t>
  </si>
  <si>
    <t>Počet zamestnancov rozpočtových orgnizácií podľa prílohy č. 1 k uzneseniu vlády SR č. 588/2013</t>
  </si>
  <si>
    <t>z toho: aparát ústredného orgánu</t>
  </si>
  <si>
    <t xml:space="preserve">   A.4. </t>
  </si>
  <si>
    <t xml:space="preserve">kapitálové výdavky  (700) bez prostriedkov na spolufinancovanie  </t>
  </si>
  <si>
    <t>z toho: kód zdroja 111</t>
  </si>
  <si>
    <t xml:space="preserve"> B. </t>
  </si>
  <si>
    <r>
      <t xml:space="preserve"> </t>
    </r>
    <r>
      <rPr>
        <b/>
        <sz val="8"/>
        <rFont val="Arial Narrow"/>
        <family val="2"/>
        <charset val="238"/>
      </rPr>
      <t xml:space="preserve">Prostriedky z rozpočtu EÚ  </t>
    </r>
  </si>
  <si>
    <t>C.</t>
  </si>
  <si>
    <t>Rozpočet kapitoly podľa rozpočtových programov</t>
  </si>
  <si>
    <t xml:space="preserve">                                                                      </t>
  </si>
  <si>
    <t>08V         Udržateľné lesné hospodárstvo</t>
  </si>
  <si>
    <t>08W        Potravinová bezpečnosť, zdravie a ochrana</t>
  </si>
  <si>
    <t xml:space="preserve">               zvierat a rastlín</t>
  </si>
  <si>
    <t xml:space="preserve">090         Tvorba, regulácia a implementácia politík </t>
  </si>
  <si>
    <t xml:space="preserve">091         Podpora konkurencieschopnosti </t>
  </si>
  <si>
    <t xml:space="preserve">               poľnohospodárstva a potravinárstva</t>
  </si>
  <si>
    <t>092         Rozvoj vidieka</t>
  </si>
  <si>
    <t>05T        Oficiálna rozvojová pomoc - MP SR</t>
  </si>
  <si>
    <t>06G        Ľudské zdroje</t>
  </si>
  <si>
    <t>06H        Hospodárska mobilizácia MP SR</t>
  </si>
  <si>
    <t>097        Príspevky SR do MO - MP SR</t>
  </si>
  <si>
    <t>0AR      MPRV SR Protidrogová politika</t>
  </si>
  <si>
    <t>07P         Regionálny rozvoj</t>
  </si>
  <si>
    <t>0CC      Stabilizácia poľnohospodárstva a trhov s</t>
  </si>
  <si>
    <t xml:space="preserve">            poľnohospodárskymi komoditami</t>
  </si>
  <si>
    <t>0CD      Rozvoj vidieka 2014 - 20120</t>
  </si>
  <si>
    <t>0D4       SK PRES 2016</t>
  </si>
  <si>
    <t>0DB      Realizácia II. Etapy implementácie Medzinár.</t>
  </si>
  <si>
    <t xml:space="preserve">           zdravotn. predpisov Svetovej zdrav. org. v SR</t>
  </si>
  <si>
    <t>0DV         OP regionálného rozvoja 2014 - 2020</t>
  </si>
  <si>
    <t xml:space="preserve"> /* bez mimorozpočtových prostriedkov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</si>
</sst>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\ _S_k_-;\-* #,##0\ _S_k_-;_-* &quot;-&quot;??\ _S_k_-;_-@_-"/>
    <numFmt numFmtId="165" formatCode="#,##0.00_ ;\-#,##0.00\ "/>
    <numFmt numFmtId="166" formatCode="#,##0.0"/>
    <numFmt numFmtId="167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i/>
      <sz val="8"/>
      <name val="Arial Narrow"/>
      <family val="2"/>
      <charset val="238"/>
    </font>
    <font>
      <i/>
      <sz val="8"/>
      <color indexed="10"/>
      <name val="Arial Narrow"/>
      <family val="2"/>
      <charset val="238"/>
    </font>
    <font>
      <sz val="10"/>
      <color indexed="10"/>
      <name val="Arial Narrow"/>
      <family val="2"/>
      <charset val="238"/>
    </font>
    <font>
      <i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1" applyNumberFormat="1" applyFont="1" applyFill="1"/>
    <xf numFmtId="0" fontId="4" fillId="0" borderId="0" xfId="0" applyFont="1" applyFill="1"/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0" xfId="0" applyFont="1" applyBorder="1" applyAlignment="1">
      <alignment horizontal="justify"/>
    </xf>
    <xf numFmtId="4" fontId="7" fillId="0" borderId="5" xfId="0" applyNumberFormat="1" applyFont="1" applyFill="1" applyBorder="1"/>
    <xf numFmtId="4" fontId="7" fillId="0" borderId="6" xfId="0" applyNumberFormat="1" applyFont="1" applyFill="1" applyBorder="1"/>
    <xf numFmtId="4" fontId="6" fillId="0" borderId="7" xfId="0" applyNumberFormat="1" applyFont="1" applyFill="1" applyBorder="1"/>
    <xf numFmtId="4" fontId="8" fillId="0" borderId="5" xfId="0" applyNumberFormat="1" applyFont="1" applyFill="1" applyBorder="1"/>
    <xf numFmtId="4" fontId="9" fillId="0" borderId="6" xfId="0" applyNumberFormat="1" applyFont="1" applyFill="1" applyBorder="1"/>
    <xf numFmtId="4" fontId="5" fillId="0" borderId="7" xfId="0" applyNumberFormat="1" applyFont="1" applyFill="1" applyBorder="1"/>
    <xf numFmtId="164" fontId="3" fillId="0" borderId="0" xfId="1" applyNumberFormat="1" applyFont="1" applyFill="1" applyAlignment="1">
      <alignment horizontal="justify"/>
    </xf>
    <xf numFmtId="0" fontId="5" fillId="0" borderId="0" xfId="0" applyFont="1" applyBorder="1" applyAlignment="1">
      <alignment horizontal="justify"/>
    </xf>
    <xf numFmtId="4" fontId="8" fillId="0" borderId="6" xfId="0" applyNumberFormat="1" applyFont="1" applyFill="1" applyBorder="1"/>
    <xf numFmtId="165" fontId="4" fillId="0" borderId="0" xfId="1" applyNumberFormat="1" applyFont="1" applyFill="1"/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164" fontId="4" fillId="0" borderId="0" xfId="1" applyNumberFormat="1" applyFont="1" applyFill="1" applyAlignment="1">
      <alignment horizontal="justify"/>
    </xf>
    <xf numFmtId="4" fontId="8" fillId="0" borderId="5" xfId="0" applyNumberFormat="1" applyFont="1" applyBorder="1"/>
    <xf numFmtId="4" fontId="8" fillId="0" borderId="6" xfId="0" applyNumberFormat="1" applyFont="1" applyBorder="1"/>
    <xf numFmtId="4" fontId="5" fillId="0" borderId="7" xfId="0" applyNumberFormat="1" applyFont="1" applyBorder="1"/>
    <xf numFmtId="3" fontId="4" fillId="0" borderId="0" xfId="0" applyNumberFormat="1" applyFont="1" applyFill="1"/>
    <xf numFmtId="4" fontId="4" fillId="0" borderId="0" xfId="1" applyNumberFormat="1" applyFont="1" applyFill="1"/>
    <xf numFmtId="4" fontId="5" fillId="0" borderId="0" xfId="1" applyNumberFormat="1" applyFont="1" applyFill="1"/>
    <xf numFmtId="4" fontId="5" fillId="0" borderId="0" xfId="0" applyNumberFormat="1" applyFont="1" applyFill="1"/>
    <xf numFmtId="0" fontId="5" fillId="0" borderId="0" xfId="0" applyFont="1" applyFill="1" applyBorder="1" applyAlignment="1">
      <alignment horizontal="justify"/>
    </xf>
    <xf numFmtId="3" fontId="8" fillId="0" borderId="5" xfId="0" applyNumberFormat="1" applyFont="1" applyFill="1" applyBorder="1"/>
    <xf numFmtId="3" fontId="8" fillId="0" borderId="6" xfId="0" applyNumberFormat="1" applyFont="1" applyFill="1" applyBorder="1"/>
    <xf numFmtId="166" fontId="8" fillId="0" borderId="6" xfId="0" applyNumberFormat="1" applyFont="1" applyFill="1" applyBorder="1"/>
    <xf numFmtId="164" fontId="4" fillId="0" borderId="0" xfId="0" applyNumberFormat="1" applyFont="1" applyFill="1"/>
    <xf numFmtId="3" fontId="10" fillId="0" borderId="0" xfId="0" applyNumberFormat="1" applyFont="1" applyFill="1"/>
    <xf numFmtId="167" fontId="5" fillId="0" borderId="7" xfId="0" applyNumberFormat="1" applyFont="1" applyBorder="1"/>
    <xf numFmtId="3" fontId="5" fillId="0" borderId="7" xfId="0" applyNumberFormat="1" applyFont="1" applyBorder="1"/>
    <xf numFmtId="0" fontId="4" fillId="0" borderId="2" xfId="0" applyFont="1" applyBorder="1"/>
    <xf numFmtId="3" fontId="11" fillId="0" borderId="2" xfId="0" applyNumberFormat="1" applyFont="1" applyBorder="1"/>
    <xf numFmtId="3" fontId="11" fillId="0" borderId="2" xfId="0" applyNumberFormat="1" applyFont="1" applyFill="1" applyBorder="1"/>
    <xf numFmtId="167" fontId="4" fillId="0" borderId="2" xfId="0" applyNumberFormat="1" applyFont="1" applyBorder="1"/>
    <xf numFmtId="0" fontId="4" fillId="0" borderId="0" xfId="0" applyFont="1" applyBorder="1"/>
    <xf numFmtId="3" fontId="11" fillId="0" borderId="0" xfId="0" applyNumberFormat="1" applyFont="1" applyBorder="1"/>
    <xf numFmtId="3" fontId="4" fillId="0" borderId="0" xfId="0" applyNumberFormat="1" applyFont="1" applyBorder="1"/>
    <xf numFmtId="3" fontId="11" fillId="0" borderId="0" xfId="0" applyNumberFormat="1" applyFont="1" applyFill="1" applyBorder="1"/>
    <xf numFmtId="0" fontId="3" fillId="0" borderId="0" xfId="0" applyFont="1"/>
    <xf numFmtId="3" fontId="4" fillId="0" borderId="0" xfId="0" applyNumberFormat="1" applyFont="1"/>
    <xf numFmtId="164" fontId="4" fillId="0" borderId="0" xfId="0" applyNumberFormat="1" applyFont="1" applyFill="1" applyAlignment="1">
      <alignment horizontal="right"/>
    </xf>
    <xf numFmtId="164" fontId="3" fillId="0" borderId="0" xfId="1" applyNumberFormat="1" applyFont="1" applyFill="1"/>
    <xf numFmtId="3" fontId="3" fillId="0" borderId="0" xfId="0" applyNumberFormat="1" applyFont="1"/>
    <xf numFmtId="164" fontId="4" fillId="0" borderId="0" xfId="0" applyNumberFormat="1" applyFont="1"/>
    <xf numFmtId="0" fontId="5" fillId="0" borderId="12" xfId="0" applyFont="1" applyBorder="1"/>
    <xf numFmtId="0" fontId="5" fillId="0" borderId="13" xfId="0" applyFont="1" applyBorder="1"/>
    <xf numFmtId="4" fontId="8" fillId="0" borderId="12" xfId="0" applyNumberFormat="1" applyFont="1" applyBorder="1"/>
    <xf numFmtId="4" fontId="8" fillId="0" borderId="14" xfId="0" applyNumberFormat="1" applyFont="1" applyBorder="1"/>
    <xf numFmtId="4" fontId="8" fillId="0" borderId="14" xfId="0" applyNumberFormat="1" applyFont="1" applyFill="1" applyBorder="1"/>
    <xf numFmtId="4" fontId="5" fillId="0" borderId="15" xfId="0" applyNumberFormat="1" applyFont="1" applyBorder="1"/>
    <xf numFmtId="0" fontId="3" fillId="0" borderId="0" xfId="0" applyFont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13"/>
  <sheetViews>
    <sheetView tabSelected="1" topLeftCell="A25" workbookViewId="0">
      <selection activeCell="W51" sqref="W51"/>
    </sheetView>
  </sheetViews>
  <sheetFormatPr defaultRowHeight="12.75" x14ac:dyDescent="0.2"/>
  <cols>
    <col min="1" max="1" width="9.140625" style="2"/>
    <col min="2" max="2" width="7.7109375" style="2" bestFit="1" customWidth="1"/>
    <col min="3" max="3" width="34" style="2" customWidth="1"/>
    <col min="4" max="6" width="11.85546875" style="2" bestFit="1" customWidth="1"/>
    <col min="7" max="7" width="8.28515625" style="2" bestFit="1" customWidth="1"/>
    <col min="8" max="8" width="14.28515625" style="3" bestFit="1" customWidth="1"/>
    <col min="9" max="9" width="14.28515625" style="3" customWidth="1"/>
    <col min="10" max="10" width="11.42578125" style="2" customWidth="1"/>
    <col min="11" max="11" width="13.42578125" style="2" bestFit="1" customWidth="1"/>
    <col min="12" max="12" width="11.28515625" style="2" customWidth="1"/>
    <col min="13" max="13" width="13.42578125" style="2" customWidth="1"/>
    <col min="14" max="257" width="9.140625" style="2"/>
    <col min="258" max="258" width="7.7109375" style="2" bestFit="1" customWidth="1"/>
    <col min="259" max="259" width="34" style="2" customWidth="1"/>
    <col min="260" max="262" width="11.85546875" style="2" bestFit="1" customWidth="1"/>
    <col min="263" max="263" width="8.28515625" style="2" bestFit="1" customWidth="1"/>
    <col min="264" max="264" width="14.28515625" style="2" bestFit="1" customWidth="1"/>
    <col min="265" max="265" width="14.28515625" style="2" customWidth="1"/>
    <col min="266" max="266" width="11.42578125" style="2" customWidth="1"/>
    <col min="267" max="267" width="13.42578125" style="2" bestFit="1" customWidth="1"/>
    <col min="268" max="268" width="11.28515625" style="2" customWidth="1"/>
    <col min="269" max="269" width="13.42578125" style="2" customWidth="1"/>
    <col min="270" max="513" width="9.140625" style="2"/>
    <col min="514" max="514" width="7.7109375" style="2" bestFit="1" customWidth="1"/>
    <col min="515" max="515" width="34" style="2" customWidth="1"/>
    <col min="516" max="518" width="11.85546875" style="2" bestFit="1" customWidth="1"/>
    <col min="519" max="519" width="8.28515625" style="2" bestFit="1" customWidth="1"/>
    <col min="520" max="520" width="14.28515625" style="2" bestFit="1" customWidth="1"/>
    <col min="521" max="521" width="14.28515625" style="2" customWidth="1"/>
    <col min="522" max="522" width="11.42578125" style="2" customWidth="1"/>
    <col min="523" max="523" width="13.42578125" style="2" bestFit="1" customWidth="1"/>
    <col min="524" max="524" width="11.28515625" style="2" customWidth="1"/>
    <col min="525" max="525" width="13.42578125" style="2" customWidth="1"/>
    <col min="526" max="769" width="9.140625" style="2"/>
    <col min="770" max="770" width="7.7109375" style="2" bestFit="1" customWidth="1"/>
    <col min="771" max="771" width="34" style="2" customWidth="1"/>
    <col min="772" max="774" width="11.85546875" style="2" bestFit="1" customWidth="1"/>
    <col min="775" max="775" width="8.28515625" style="2" bestFit="1" customWidth="1"/>
    <col min="776" max="776" width="14.28515625" style="2" bestFit="1" customWidth="1"/>
    <col min="777" max="777" width="14.28515625" style="2" customWidth="1"/>
    <col min="778" max="778" width="11.42578125" style="2" customWidth="1"/>
    <col min="779" max="779" width="13.42578125" style="2" bestFit="1" customWidth="1"/>
    <col min="780" max="780" width="11.28515625" style="2" customWidth="1"/>
    <col min="781" max="781" width="13.42578125" style="2" customWidth="1"/>
    <col min="782" max="1025" width="9.140625" style="2"/>
    <col min="1026" max="1026" width="7.7109375" style="2" bestFit="1" customWidth="1"/>
    <col min="1027" max="1027" width="34" style="2" customWidth="1"/>
    <col min="1028" max="1030" width="11.85546875" style="2" bestFit="1" customWidth="1"/>
    <col min="1031" max="1031" width="8.28515625" style="2" bestFit="1" customWidth="1"/>
    <col min="1032" max="1032" width="14.28515625" style="2" bestFit="1" customWidth="1"/>
    <col min="1033" max="1033" width="14.28515625" style="2" customWidth="1"/>
    <col min="1034" max="1034" width="11.42578125" style="2" customWidth="1"/>
    <col min="1035" max="1035" width="13.42578125" style="2" bestFit="1" customWidth="1"/>
    <col min="1036" max="1036" width="11.28515625" style="2" customWidth="1"/>
    <col min="1037" max="1037" width="13.42578125" style="2" customWidth="1"/>
    <col min="1038" max="1281" width="9.140625" style="2"/>
    <col min="1282" max="1282" width="7.7109375" style="2" bestFit="1" customWidth="1"/>
    <col min="1283" max="1283" width="34" style="2" customWidth="1"/>
    <col min="1284" max="1286" width="11.85546875" style="2" bestFit="1" customWidth="1"/>
    <col min="1287" max="1287" width="8.28515625" style="2" bestFit="1" customWidth="1"/>
    <col min="1288" max="1288" width="14.28515625" style="2" bestFit="1" customWidth="1"/>
    <col min="1289" max="1289" width="14.28515625" style="2" customWidth="1"/>
    <col min="1290" max="1290" width="11.42578125" style="2" customWidth="1"/>
    <col min="1291" max="1291" width="13.42578125" style="2" bestFit="1" customWidth="1"/>
    <col min="1292" max="1292" width="11.28515625" style="2" customWidth="1"/>
    <col min="1293" max="1293" width="13.42578125" style="2" customWidth="1"/>
    <col min="1294" max="1537" width="9.140625" style="2"/>
    <col min="1538" max="1538" width="7.7109375" style="2" bestFit="1" customWidth="1"/>
    <col min="1539" max="1539" width="34" style="2" customWidth="1"/>
    <col min="1540" max="1542" width="11.85546875" style="2" bestFit="1" customWidth="1"/>
    <col min="1543" max="1543" width="8.28515625" style="2" bestFit="1" customWidth="1"/>
    <col min="1544" max="1544" width="14.28515625" style="2" bestFit="1" customWidth="1"/>
    <col min="1545" max="1545" width="14.28515625" style="2" customWidth="1"/>
    <col min="1546" max="1546" width="11.42578125" style="2" customWidth="1"/>
    <col min="1547" max="1547" width="13.42578125" style="2" bestFit="1" customWidth="1"/>
    <col min="1548" max="1548" width="11.28515625" style="2" customWidth="1"/>
    <col min="1549" max="1549" width="13.42578125" style="2" customWidth="1"/>
    <col min="1550" max="1793" width="9.140625" style="2"/>
    <col min="1794" max="1794" width="7.7109375" style="2" bestFit="1" customWidth="1"/>
    <col min="1795" max="1795" width="34" style="2" customWidth="1"/>
    <col min="1796" max="1798" width="11.85546875" style="2" bestFit="1" customWidth="1"/>
    <col min="1799" max="1799" width="8.28515625" style="2" bestFit="1" customWidth="1"/>
    <col min="1800" max="1800" width="14.28515625" style="2" bestFit="1" customWidth="1"/>
    <col min="1801" max="1801" width="14.28515625" style="2" customWidth="1"/>
    <col min="1802" max="1802" width="11.42578125" style="2" customWidth="1"/>
    <col min="1803" max="1803" width="13.42578125" style="2" bestFit="1" customWidth="1"/>
    <col min="1804" max="1804" width="11.28515625" style="2" customWidth="1"/>
    <col min="1805" max="1805" width="13.42578125" style="2" customWidth="1"/>
    <col min="1806" max="2049" width="9.140625" style="2"/>
    <col min="2050" max="2050" width="7.7109375" style="2" bestFit="1" customWidth="1"/>
    <col min="2051" max="2051" width="34" style="2" customWidth="1"/>
    <col min="2052" max="2054" width="11.85546875" style="2" bestFit="1" customWidth="1"/>
    <col min="2055" max="2055" width="8.28515625" style="2" bestFit="1" customWidth="1"/>
    <col min="2056" max="2056" width="14.28515625" style="2" bestFit="1" customWidth="1"/>
    <col min="2057" max="2057" width="14.28515625" style="2" customWidth="1"/>
    <col min="2058" max="2058" width="11.42578125" style="2" customWidth="1"/>
    <col min="2059" max="2059" width="13.42578125" style="2" bestFit="1" customWidth="1"/>
    <col min="2060" max="2060" width="11.28515625" style="2" customWidth="1"/>
    <col min="2061" max="2061" width="13.42578125" style="2" customWidth="1"/>
    <col min="2062" max="2305" width="9.140625" style="2"/>
    <col min="2306" max="2306" width="7.7109375" style="2" bestFit="1" customWidth="1"/>
    <col min="2307" max="2307" width="34" style="2" customWidth="1"/>
    <col min="2308" max="2310" width="11.85546875" style="2" bestFit="1" customWidth="1"/>
    <col min="2311" max="2311" width="8.28515625" style="2" bestFit="1" customWidth="1"/>
    <col min="2312" max="2312" width="14.28515625" style="2" bestFit="1" customWidth="1"/>
    <col min="2313" max="2313" width="14.28515625" style="2" customWidth="1"/>
    <col min="2314" max="2314" width="11.42578125" style="2" customWidth="1"/>
    <col min="2315" max="2315" width="13.42578125" style="2" bestFit="1" customWidth="1"/>
    <col min="2316" max="2316" width="11.28515625" style="2" customWidth="1"/>
    <col min="2317" max="2317" width="13.42578125" style="2" customWidth="1"/>
    <col min="2318" max="2561" width="9.140625" style="2"/>
    <col min="2562" max="2562" width="7.7109375" style="2" bestFit="1" customWidth="1"/>
    <col min="2563" max="2563" width="34" style="2" customWidth="1"/>
    <col min="2564" max="2566" width="11.85546875" style="2" bestFit="1" customWidth="1"/>
    <col min="2567" max="2567" width="8.28515625" style="2" bestFit="1" customWidth="1"/>
    <col min="2568" max="2568" width="14.28515625" style="2" bestFit="1" customWidth="1"/>
    <col min="2569" max="2569" width="14.28515625" style="2" customWidth="1"/>
    <col min="2570" max="2570" width="11.42578125" style="2" customWidth="1"/>
    <col min="2571" max="2571" width="13.42578125" style="2" bestFit="1" customWidth="1"/>
    <col min="2572" max="2572" width="11.28515625" style="2" customWidth="1"/>
    <col min="2573" max="2573" width="13.42578125" style="2" customWidth="1"/>
    <col min="2574" max="2817" width="9.140625" style="2"/>
    <col min="2818" max="2818" width="7.7109375" style="2" bestFit="1" customWidth="1"/>
    <col min="2819" max="2819" width="34" style="2" customWidth="1"/>
    <col min="2820" max="2822" width="11.85546875" style="2" bestFit="1" customWidth="1"/>
    <col min="2823" max="2823" width="8.28515625" style="2" bestFit="1" customWidth="1"/>
    <col min="2824" max="2824" width="14.28515625" style="2" bestFit="1" customWidth="1"/>
    <col min="2825" max="2825" width="14.28515625" style="2" customWidth="1"/>
    <col min="2826" max="2826" width="11.42578125" style="2" customWidth="1"/>
    <col min="2827" max="2827" width="13.42578125" style="2" bestFit="1" customWidth="1"/>
    <col min="2828" max="2828" width="11.28515625" style="2" customWidth="1"/>
    <col min="2829" max="2829" width="13.42578125" style="2" customWidth="1"/>
    <col min="2830" max="3073" width="9.140625" style="2"/>
    <col min="3074" max="3074" width="7.7109375" style="2" bestFit="1" customWidth="1"/>
    <col min="3075" max="3075" width="34" style="2" customWidth="1"/>
    <col min="3076" max="3078" width="11.85546875" style="2" bestFit="1" customWidth="1"/>
    <col min="3079" max="3079" width="8.28515625" style="2" bestFit="1" customWidth="1"/>
    <col min="3080" max="3080" width="14.28515625" style="2" bestFit="1" customWidth="1"/>
    <col min="3081" max="3081" width="14.28515625" style="2" customWidth="1"/>
    <col min="3082" max="3082" width="11.42578125" style="2" customWidth="1"/>
    <col min="3083" max="3083" width="13.42578125" style="2" bestFit="1" customWidth="1"/>
    <col min="3084" max="3084" width="11.28515625" style="2" customWidth="1"/>
    <col min="3085" max="3085" width="13.42578125" style="2" customWidth="1"/>
    <col min="3086" max="3329" width="9.140625" style="2"/>
    <col min="3330" max="3330" width="7.7109375" style="2" bestFit="1" customWidth="1"/>
    <col min="3331" max="3331" width="34" style="2" customWidth="1"/>
    <col min="3332" max="3334" width="11.85546875" style="2" bestFit="1" customWidth="1"/>
    <col min="3335" max="3335" width="8.28515625" style="2" bestFit="1" customWidth="1"/>
    <col min="3336" max="3336" width="14.28515625" style="2" bestFit="1" customWidth="1"/>
    <col min="3337" max="3337" width="14.28515625" style="2" customWidth="1"/>
    <col min="3338" max="3338" width="11.42578125" style="2" customWidth="1"/>
    <col min="3339" max="3339" width="13.42578125" style="2" bestFit="1" customWidth="1"/>
    <col min="3340" max="3340" width="11.28515625" style="2" customWidth="1"/>
    <col min="3341" max="3341" width="13.42578125" style="2" customWidth="1"/>
    <col min="3342" max="3585" width="9.140625" style="2"/>
    <col min="3586" max="3586" width="7.7109375" style="2" bestFit="1" customWidth="1"/>
    <col min="3587" max="3587" width="34" style="2" customWidth="1"/>
    <col min="3588" max="3590" width="11.85546875" style="2" bestFit="1" customWidth="1"/>
    <col min="3591" max="3591" width="8.28515625" style="2" bestFit="1" customWidth="1"/>
    <col min="3592" max="3592" width="14.28515625" style="2" bestFit="1" customWidth="1"/>
    <col min="3593" max="3593" width="14.28515625" style="2" customWidth="1"/>
    <col min="3594" max="3594" width="11.42578125" style="2" customWidth="1"/>
    <col min="3595" max="3595" width="13.42578125" style="2" bestFit="1" customWidth="1"/>
    <col min="3596" max="3596" width="11.28515625" style="2" customWidth="1"/>
    <col min="3597" max="3597" width="13.42578125" style="2" customWidth="1"/>
    <col min="3598" max="3841" width="9.140625" style="2"/>
    <col min="3842" max="3842" width="7.7109375" style="2" bestFit="1" customWidth="1"/>
    <col min="3843" max="3843" width="34" style="2" customWidth="1"/>
    <col min="3844" max="3846" width="11.85546875" style="2" bestFit="1" customWidth="1"/>
    <col min="3847" max="3847" width="8.28515625" style="2" bestFit="1" customWidth="1"/>
    <col min="3848" max="3848" width="14.28515625" style="2" bestFit="1" customWidth="1"/>
    <col min="3849" max="3849" width="14.28515625" style="2" customWidth="1"/>
    <col min="3850" max="3850" width="11.42578125" style="2" customWidth="1"/>
    <col min="3851" max="3851" width="13.42578125" style="2" bestFit="1" customWidth="1"/>
    <col min="3852" max="3852" width="11.28515625" style="2" customWidth="1"/>
    <col min="3853" max="3853" width="13.42578125" style="2" customWidth="1"/>
    <col min="3854" max="4097" width="9.140625" style="2"/>
    <col min="4098" max="4098" width="7.7109375" style="2" bestFit="1" customWidth="1"/>
    <col min="4099" max="4099" width="34" style="2" customWidth="1"/>
    <col min="4100" max="4102" width="11.85546875" style="2" bestFit="1" customWidth="1"/>
    <col min="4103" max="4103" width="8.28515625" style="2" bestFit="1" customWidth="1"/>
    <col min="4104" max="4104" width="14.28515625" style="2" bestFit="1" customWidth="1"/>
    <col min="4105" max="4105" width="14.28515625" style="2" customWidth="1"/>
    <col min="4106" max="4106" width="11.42578125" style="2" customWidth="1"/>
    <col min="4107" max="4107" width="13.42578125" style="2" bestFit="1" customWidth="1"/>
    <col min="4108" max="4108" width="11.28515625" style="2" customWidth="1"/>
    <col min="4109" max="4109" width="13.42578125" style="2" customWidth="1"/>
    <col min="4110" max="4353" width="9.140625" style="2"/>
    <col min="4354" max="4354" width="7.7109375" style="2" bestFit="1" customWidth="1"/>
    <col min="4355" max="4355" width="34" style="2" customWidth="1"/>
    <col min="4356" max="4358" width="11.85546875" style="2" bestFit="1" customWidth="1"/>
    <col min="4359" max="4359" width="8.28515625" style="2" bestFit="1" customWidth="1"/>
    <col min="4360" max="4360" width="14.28515625" style="2" bestFit="1" customWidth="1"/>
    <col min="4361" max="4361" width="14.28515625" style="2" customWidth="1"/>
    <col min="4362" max="4362" width="11.42578125" style="2" customWidth="1"/>
    <col min="4363" max="4363" width="13.42578125" style="2" bestFit="1" customWidth="1"/>
    <col min="4364" max="4364" width="11.28515625" style="2" customWidth="1"/>
    <col min="4365" max="4365" width="13.42578125" style="2" customWidth="1"/>
    <col min="4366" max="4609" width="9.140625" style="2"/>
    <col min="4610" max="4610" width="7.7109375" style="2" bestFit="1" customWidth="1"/>
    <col min="4611" max="4611" width="34" style="2" customWidth="1"/>
    <col min="4612" max="4614" width="11.85546875" style="2" bestFit="1" customWidth="1"/>
    <col min="4615" max="4615" width="8.28515625" style="2" bestFit="1" customWidth="1"/>
    <col min="4616" max="4616" width="14.28515625" style="2" bestFit="1" customWidth="1"/>
    <col min="4617" max="4617" width="14.28515625" style="2" customWidth="1"/>
    <col min="4618" max="4618" width="11.42578125" style="2" customWidth="1"/>
    <col min="4619" max="4619" width="13.42578125" style="2" bestFit="1" customWidth="1"/>
    <col min="4620" max="4620" width="11.28515625" style="2" customWidth="1"/>
    <col min="4621" max="4621" width="13.42578125" style="2" customWidth="1"/>
    <col min="4622" max="4865" width="9.140625" style="2"/>
    <col min="4866" max="4866" width="7.7109375" style="2" bestFit="1" customWidth="1"/>
    <col min="4867" max="4867" width="34" style="2" customWidth="1"/>
    <col min="4868" max="4870" width="11.85546875" style="2" bestFit="1" customWidth="1"/>
    <col min="4871" max="4871" width="8.28515625" style="2" bestFit="1" customWidth="1"/>
    <col min="4872" max="4872" width="14.28515625" style="2" bestFit="1" customWidth="1"/>
    <col min="4873" max="4873" width="14.28515625" style="2" customWidth="1"/>
    <col min="4874" max="4874" width="11.42578125" style="2" customWidth="1"/>
    <col min="4875" max="4875" width="13.42578125" style="2" bestFit="1" customWidth="1"/>
    <col min="4876" max="4876" width="11.28515625" style="2" customWidth="1"/>
    <col min="4877" max="4877" width="13.42578125" style="2" customWidth="1"/>
    <col min="4878" max="5121" width="9.140625" style="2"/>
    <col min="5122" max="5122" width="7.7109375" style="2" bestFit="1" customWidth="1"/>
    <col min="5123" max="5123" width="34" style="2" customWidth="1"/>
    <col min="5124" max="5126" width="11.85546875" style="2" bestFit="1" customWidth="1"/>
    <col min="5127" max="5127" width="8.28515625" style="2" bestFit="1" customWidth="1"/>
    <col min="5128" max="5128" width="14.28515625" style="2" bestFit="1" customWidth="1"/>
    <col min="5129" max="5129" width="14.28515625" style="2" customWidth="1"/>
    <col min="5130" max="5130" width="11.42578125" style="2" customWidth="1"/>
    <col min="5131" max="5131" width="13.42578125" style="2" bestFit="1" customWidth="1"/>
    <col min="5132" max="5132" width="11.28515625" style="2" customWidth="1"/>
    <col min="5133" max="5133" width="13.42578125" style="2" customWidth="1"/>
    <col min="5134" max="5377" width="9.140625" style="2"/>
    <col min="5378" max="5378" width="7.7109375" style="2" bestFit="1" customWidth="1"/>
    <col min="5379" max="5379" width="34" style="2" customWidth="1"/>
    <col min="5380" max="5382" width="11.85546875" style="2" bestFit="1" customWidth="1"/>
    <col min="5383" max="5383" width="8.28515625" style="2" bestFit="1" customWidth="1"/>
    <col min="5384" max="5384" width="14.28515625" style="2" bestFit="1" customWidth="1"/>
    <col min="5385" max="5385" width="14.28515625" style="2" customWidth="1"/>
    <col min="5386" max="5386" width="11.42578125" style="2" customWidth="1"/>
    <col min="5387" max="5387" width="13.42578125" style="2" bestFit="1" customWidth="1"/>
    <col min="5388" max="5388" width="11.28515625" style="2" customWidth="1"/>
    <col min="5389" max="5389" width="13.42578125" style="2" customWidth="1"/>
    <col min="5390" max="5633" width="9.140625" style="2"/>
    <col min="5634" max="5634" width="7.7109375" style="2" bestFit="1" customWidth="1"/>
    <col min="5635" max="5635" width="34" style="2" customWidth="1"/>
    <col min="5636" max="5638" width="11.85546875" style="2" bestFit="1" customWidth="1"/>
    <col min="5639" max="5639" width="8.28515625" style="2" bestFit="1" customWidth="1"/>
    <col min="5640" max="5640" width="14.28515625" style="2" bestFit="1" customWidth="1"/>
    <col min="5641" max="5641" width="14.28515625" style="2" customWidth="1"/>
    <col min="5642" max="5642" width="11.42578125" style="2" customWidth="1"/>
    <col min="5643" max="5643" width="13.42578125" style="2" bestFit="1" customWidth="1"/>
    <col min="5644" max="5644" width="11.28515625" style="2" customWidth="1"/>
    <col min="5645" max="5645" width="13.42578125" style="2" customWidth="1"/>
    <col min="5646" max="5889" width="9.140625" style="2"/>
    <col min="5890" max="5890" width="7.7109375" style="2" bestFit="1" customWidth="1"/>
    <col min="5891" max="5891" width="34" style="2" customWidth="1"/>
    <col min="5892" max="5894" width="11.85546875" style="2" bestFit="1" customWidth="1"/>
    <col min="5895" max="5895" width="8.28515625" style="2" bestFit="1" customWidth="1"/>
    <col min="5896" max="5896" width="14.28515625" style="2" bestFit="1" customWidth="1"/>
    <col min="5897" max="5897" width="14.28515625" style="2" customWidth="1"/>
    <col min="5898" max="5898" width="11.42578125" style="2" customWidth="1"/>
    <col min="5899" max="5899" width="13.42578125" style="2" bestFit="1" customWidth="1"/>
    <col min="5900" max="5900" width="11.28515625" style="2" customWidth="1"/>
    <col min="5901" max="5901" width="13.42578125" style="2" customWidth="1"/>
    <col min="5902" max="6145" width="9.140625" style="2"/>
    <col min="6146" max="6146" width="7.7109375" style="2" bestFit="1" customWidth="1"/>
    <col min="6147" max="6147" width="34" style="2" customWidth="1"/>
    <col min="6148" max="6150" width="11.85546875" style="2" bestFit="1" customWidth="1"/>
    <col min="6151" max="6151" width="8.28515625" style="2" bestFit="1" customWidth="1"/>
    <col min="6152" max="6152" width="14.28515625" style="2" bestFit="1" customWidth="1"/>
    <col min="6153" max="6153" width="14.28515625" style="2" customWidth="1"/>
    <col min="6154" max="6154" width="11.42578125" style="2" customWidth="1"/>
    <col min="6155" max="6155" width="13.42578125" style="2" bestFit="1" customWidth="1"/>
    <col min="6156" max="6156" width="11.28515625" style="2" customWidth="1"/>
    <col min="6157" max="6157" width="13.42578125" style="2" customWidth="1"/>
    <col min="6158" max="6401" width="9.140625" style="2"/>
    <col min="6402" max="6402" width="7.7109375" style="2" bestFit="1" customWidth="1"/>
    <col min="6403" max="6403" width="34" style="2" customWidth="1"/>
    <col min="6404" max="6406" width="11.85546875" style="2" bestFit="1" customWidth="1"/>
    <col min="6407" max="6407" width="8.28515625" style="2" bestFit="1" customWidth="1"/>
    <col min="6408" max="6408" width="14.28515625" style="2" bestFit="1" customWidth="1"/>
    <col min="6409" max="6409" width="14.28515625" style="2" customWidth="1"/>
    <col min="6410" max="6410" width="11.42578125" style="2" customWidth="1"/>
    <col min="6411" max="6411" width="13.42578125" style="2" bestFit="1" customWidth="1"/>
    <col min="6412" max="6412" width="11.28515625" style="2" customWidth="1"/>
    <col min="6413" max="6413" width="13.42578125" style="2" customWidth="1"/>
    <col min="6414" max="6657" width="9.140625" style="2"/>
    <col min="6658" max="6658" width="7.7109375" style="2" bestFit="1" customWidth="1"/>
    <col min="6659" max="6659" width="34" style="2" customWidth="1"/>
    <col min="6660" max="6662" width="11.85546875" style="2" bestFit="1" customWidth="1"/>
    <col min="6663" max="6663" width="8.28515625" style="2" bestFit="1" customWidth="1"/>
    <col min="6664" max="6664" width="14.28515625" style="2" bestFit="1" customWidth="1"/>
    <col min="6665" max="6665" width="14.28515625" style="2" customWidth="1"/>
    <col min="6666" max="6666" width="11.42578125" style="2" customWidth="1"/>
    <col min="6667" max="6667" width="13.42578125" style="2" bestFit="1" customWidth="1"/>
    <col min="6668" max="6668" width="11.28515625" style="2" customWidth="1"/>
    <col min="6669" max="6669" width="13.42578125" style="2" customWidth="1"/>
    <col min="6670" max="6913" width="9.140625" style="2"/>
    <col min="6914" max="6914" width="7.7109375" style="2" bestFit="1" customWidth="1"/>
    <col min="6915" max="6915" width="34" style="2" customWidth="1"/>
    <col min="6916" max="6918" width="11.85546875" style="2" bestFit="1" customWidth="1"/>
    <col min="6919" max="6919" width="8.28515625" style="2" bestFit="1" customWidth="1"/>
    <col min="6920" max="6920" width="14.28515625" style="2" bestFit="1" customWidth="1"/>
    <col min="6921" max="6921" width="14.28515625" style="2" customWidth="1"/>
    <col min="6922" max="6922" width="11.42578125" style="2" customWidth="1"/>
    <col min="6923" max="6923" width="13.42578125" style="2" bestFit="1" customWidth="1"/>
    <col min="6924" max="6924" width="11.28515625" style="2" customWidth="1"/>
    <col min="6925" max="6925" width="13.42578125" style="2" customWidth="1"/>
    <col min="6926" max="7169" width="9.140625" style="2"/>
    <col min="7170" max="7170" width="7.7109375" style="2" bestFit="1" customWidth="1"/>
    <col min="7171" max="7171" width="34" style="2" customWidth="1"/>
    <col min="7172" max="7174" width="11.85546875" style="2" bestFit="1" customWidth="1"/>
    <col min="7175" max="7175" width="8.28515625" style="2" bestFit="1" customWidth="1"/>
    <col min="7176" max="7176" width="14.28515625" style="2" bestFit="1" customWidth="1"/>
    <col min="7177" max="7177" width="14.28515625" style="2" customWidth="1"/>
    <col min="7178" max="7178" width="11.42578125" style="2" customWidth="1"/>
    <col min="7179" max="7179" width="13.42578125" style="2" bestFit="1" customWidth="1"/>
    <col min="7180" max="7180" width="11.28515625" style="2" customWidth="1"/>
    <col min="7181" max="7181" width="13.42578125" style="2" customWidth="1"/>
    <col min="7182" max="7425" width="9.140625" style="2"/>
    <col min="7426" max="7426" width="7.7109375" style="2" bestFit="1" customWidth="1"/>
    <col min="7427" max="7427" width="34" style="2" customWidth="1"/>
    <col min="7428" max="7430" width="11.85546875" style="2" bestFit="1" customWidth="1"/>
    <col min="7431" max="7431" width="8.28515625" style="2" bestFit="1" customWidth="1"/>
    <col min="7432" max="7432" width="14.28515625" style="2" bestFit="1" customWidth="1"/>
    <col min="7433" max="7433" width="14.28515625" style="2" customWidth="1"/>
    <col min="7434" max="7434" width="11.42578125" style="2" customWidth="1"/>
    <col min="7435" max="7435" width="13.42578125" style="2" bestFit="1" customWidth="1"/>
    <col min="7436" max="7436" width="11.28515625" style="2" customWidth="1"/>
    <col min="7437" max="7437" width="13.42578125" style="2" customWidth="1"/>
    <col min="7438" max="7681" width="9.140625" style="2"/>
    <col min="7682" max="7682" width="7.7109375" style="2" bestFit="1" customWidth="1"/>
    <col min="7683" max="7683" width="34" style="2" customWidth="1"/>
    <col min="7684" max="7686" width="11.85546875" style="2" bestFit="1" customWidth="1"/>
    <col min="7687" max="7687" width="8.28515625" style="2" bestFit="1" customWidth="1"/>
    <col min="7688" max="7688" width="14.28515625" style="2" bestFit="1" customWidth="1"/>
    <col min="7689" max="7689" width="14.28515625" style="2" customWidth="1"/>
    <col min="7690" max="7690" width="11.42578125" style="2" customWidth="1"/>
    <col min="7691" max="7691" width="13.42578125" style="2" bestFit="1" customWidth="1"/>
    <col min="7692" max="7692" width="11.28515625" style="2" customWidth="1"/>
    <col min="7693" max="7693" width="13.42578125" style="2" customWidth="1"/>
    <col min="7694" max="7937" width="9.140625" style="2"/>
    <col min="7938" max="7938" width="7.7109375" style="2" bestFit="1" customWidth="1"/>
    <col min="7939" max="7939" width="34" style="2" customWidth="1"/>
    <col min="7940" max="7942" width="11.85546875" style="2" bestFit="1" customWidth="1"/>
    <col min="7943" max="7943" width="8.28515625" style="2" bestFit="1" customWidth="1"/>
    <col min="7944" max="7944" width="14.28515625" style="2" bestFit="1" customWidth="1"/>
    <col min="7945" max="7945" width="14.28515625" style="2" customWidth="1"/>
    <col min="7946" max="7946" width="11.42578125" style="2" customWidth="1"/>
    <col min="7947" max="7947" width="13.42578125" style="2" bestFit="1" customWidth="1"/>
    <col min="7948" max="7948" width="11.28515625" style="2" customWidth="1"/>
    <col min="7949" max="7949" width="13.42578125" style="2" customWidth="1"/>
    <col min="7950" max="8193" width="9.140625" style="2"/>
    <col min="8194" max="8194" width="7.7109375" style="2" bestFit="1" customWidth="1"/>
    <col min="8195" max="8195" width="34" style="2" customWidth="1"/>
    <col min="8196" max="8198" width="11.85546875" style="2" bestFit="1" customWidth="1"/>
    <col min="8199" max="8199" width="8.28515625" style="2" bestFit="1" customWidth="1"/>
    <col min="8200" max="8200" width="14.28515625" style="2" bestFit="1" customWidth="1"/>
    <col min="8201" max="8201" width="14.28515625" style="2" customWidth="1"/>
    <col min="8202" max="8202" width="11.42578125" style="2" customWidth="1"/>
    <col min="8203" max="8203" width="13.42578125" style="2" bestFit="1" customWidth="1"/>
    <col min="8204" max="8204" width="11.28515625" style="2" customWidth="1"/>
    <col min="8205" max="8205" width="13.42578125" style="2" customWidth="1"/>
    <col min="8206" max="8449" width="9.140625" style="2"/>
    <col min="8450" max="8450" width="7.7109375" style="2" bestFit="1" customWidth="1"/>
    <col min="8451" max="8451" width="34" style="2" customWidth="1"/>
    <col min="8452" max="8454" width="11.85546875" style="2" bestFit="1" customWidth="1"/>
    <col min="8455" max="8455" width="8.28515625" style="2" bestFit="1" customWidth="1"/>
    <col min="8456" max="8456" width="14.28515625" style="2" bestFit="1" customWidth="1"/>
    <col min="8457" max="8457" width="14.28515625" style="2" customWidth="1"/>
    <col min="8458" max="8458" width="11.42578125" style="2" customWidth="1"/>
    <col min="8459" max="8459" width="13.42578125" style="2" bestFit="1" customWidth="1"/>
    <col min="8460" max="8460" width="11.28515625" style="2" customWidth="1"/>
    <col min="8461" max="8461" width="13.42578125" style="2" customWidth="1"/>
    <col min="8462" max="8705" width="9.140625" style="2"/>
    <col min="8706" max="8706" width="7.7109375" style="2" bestFit="1" customWidth="1"/>
    <col min="8707" max="8707" width="34" style="2" customWidth="1"/>
    <col min="8708" max="8710" width="11.85546875" style="2" bestFit="1" customWidth="1"/>
    <col min="8711" max="8711" width="8.28515625" style="2" bestFit="1" customWidth="1"/>
    <col min="8712" max="8712" width="14.28515625" style="2" bestFit="1" customWidth="1"/>
    <col min="8713" max="8713" width="14.28515625" style="2" customWidth="1"/>
    <col min="8714" max="8714" width="11.42578125" style="2" customWidth="1"/>
    <col min="8715" max="8715" width="13.42578125" style="2" bestFit="1" customWidth="1"/>
    <col min="8716" max="8716" width="11.28515625" style="2" customWidth="1"/>
    <col min="8717" max="8717" width="13.42578125" style="2" customWidth="1"/>
    <col min="8718" max="8961" width="9.140625" style="2"/>
    <col min="8962" max="8962" width="7.7109375" style="2" bestFit="1" customWidth="1"/>
    <col min="8963" max="8963" width="34" style="2" customWidth="1"/>
    <col min="8964" max="8966" width="11.85546875" style="2" bestFit="1" customWidth="1"/>
    <col min="8967" max="8967" width="8.28515625" style="2" bestFit="1" customWidth="1"/>
    <col min="8968" max="8968" width="14.28515625" style="2" bestFit="1" customWidth="1"/>
    <col min="8969" max="8969" width="14.28515625" style="2" customWidth="1"/>
    <col min="8970" max="8970" width="11.42578125" style="2" customWidth="1"/>
    <col min="8971" max="8971" width="13.42578125" style="2" bestFit="1" customWidth="1"/>
    <col min="8972" max="8972" width="11.28515625" style="2" customWidth="1"/>
    <col min="8973" max="8973" width="13.42578125" style="2" customWidth="1"/>
    <col min="8974" max="9217" width="9.140625" style="2"/>
    <col min="9218" max="9218" width="7.7109375" style="2" bestFit="1" customWidth="1"/>
    <col min="9219" max="9219" width="34" style="2" customWidth="1"/>
    <col min="9220" max="9222" width="11.85546875" style="2" bestFit="1" customWidth="1"/>
    <col min="9223" max="9223" width="8.28515625" style="2" bestFit="1" customWidth="1"/>
    <col min="9224" max="9224" width="14.28515625" style="2" bestFit="1" customWidth="1"/>
    <col min="9225" max="9225" width="14.28515625" style="2" customWidth="1"/>
    <col min="9226" max="9226" width="11.42578125" style="2" customWidth="1"/>
    <col min="9227" max="9227" width="13.42578125" style="2" bestFit="1" customWidth="1"/>
    <col min="9228" max="9228" width="11.28515625" style="2" customWidth="1"/>
    <col min="9229" max="9229" width="13.42578125" style="2" customWidth="1"/>
    <col min="9230" max="9473" width="9.140625" style="2"/>
    <col min="9474" max="9474" width="7.7109375" style="2" bestFit="1" customWidth="1"/>
    <col min="9475" max="9475" width="34" style="2" customWidth="1"/>
    <col min="9476" max="9478" width="11.85546875" style="2" bestFit="1" customWidth="1"/>
    <col min="9479" max="9479" width="8.28515625" style="2" bestFit="1" customWidth="1"/>
    <col min="9480" max="9480" width="14.28515625" style="2" bestFit="1" customWidth="1"/>
    <col min="9481" max="9481" width="14.28515625" style="2" customWidth="1"/>
    <col min="9482" max="9482" width="11.42578125" style="2" customWidth="1"/>
    <col min="9483" max="9483" width="13.42578125" style="2" bestFit="1" customWidth="1"/>
    <col min="9484" max="9484" width="11.28515625" style="2" customWidth="1"/>
    <col min="9485" max="9485" width="13.42578125" style="2" customWidth="1"/>
    <col min="9486" max="9729" width="9.140625" style="2"/>
    <col min="9730" max="9730" width="7.7109375" style="2" bestFit="1" customWidth="1"/>
    <col min="9731" max="9731" width="34" style="2" customWidth="1"/>
    <col min="9732" max="9734" width="11.85546875" style="2" bestFit="1" customWidth="1"/>
    <col min="9735" max="9735" width="8.28515625" style="2" bestFit="1" customWidth="1"/>
    <col min="9736" max="9736" width="14.28515625" style="2" bestFit="1" customWidth="1"/>
    <col min="9737" max="9737" width="14.28515625" style="2" customWidth="1"/>
    <col min="9738" max="9738" width="11.42578125" style="2" customWidth="1"/>
    <col min="9739" max="9739" width="13.42578125" style="2" bestFit="1" customWidth="1"/>
    <col min="9740" max="9740" width="11.28515625" style="2" customWidth="1"/>
    <col min="9741" max="9741" width="13.42578125" style="2" customWidth="1"/>
    <col min="9742" max="9985" width="9.140625" style="2"/>
    <col min="9986" max="9986" width="7.7109375" style="2" bestFit="1" customWidth="1"/>
    <col min="9987" max="9987" width="34" style="2" customWidth="1"/>
    <col min="9988" max="9990" width="11.85546875" style="2" bestFit="1" customWidth="1"/>
    <col min="9991" max="9991" width="8.28515625" style="2" bestFit="1" customWidth="1"/>
    <col min="9992" max="9992" width="14.28515625" style="2" bestFit="1" customWidth="1"/>
    <col min="9993" max="9993" width="14.28515625" style="2" customWidth="1"/>
    <col min="9994" max="9994" width="11.42578125" style="2" customWidth="1"/>
    <col min="9995" max="9995" width="13.42578125" style="2" bestFit="1" customWidth="1"/>
    <col min="9996" max="9996" width="11.28515625" style="2" customWidth="1"/>
    <col min="9997" max="9997" width="13.42578125" style="2" customWidth="1"/>
    <col min="9998" max="10241" width="9.140625" style="2"/>
    <col min="10242" max="10242" width="7.7109375" style="2" bestFit="1" customWidth="1"/>
    <col min="10243" max="10243" width="34" style="2" customWidth="1"/>
    <col min="10244" max="10246" width="11.85546875" style="2" bestFit="1" customWidth="1"/>
    <col min="10247" max="10247" width="8.28515625" style="2" bestFit="1" customWidth="1"/>
    <col min="10248" max="10248" width="14.28515625" style="2" bestFit="1" customWidth="1"/>
    <col min="10249" max="10249" width="14.28515625" style="2" customWidth="1"/>
    <col min="10250" max="10250" width="11.42578125" style="2" customWidth="1"/>
    <col min="10251" max="10251" width="13.42578125" style="2" bestFit="1" customWidth="1"/>
    <col min="10252" max="10252" width="11.28515625" style="2" customWidth="1"/>
    <col min="10253" max="10253" width="13.42578125" style="2" customWidth="1"/>
    <col min="10254" max="10497" width="9.140625" style="2"/>
    <col min="10498" max="10498" width="7.7109375" style="2" bestFit="1" customWidth="1"/>
    <col min="10499" max="10499" width="34" style="2" customWidth="1"/>
    <col min="10500" max="10502" width="11.85546875" style="2" bestFit="1" customWidth="1"/>
    <col min="10503" max="10503" width="8.28515625" style="2" bestFit="1" customWidth="1"/>
    <col min="10504" max="10504" width="14.28515625" style="2" bestFit="1" customWidth="1"/>
    <col min="10505" max="10505" width="14.28515625" style="2" customWidth="1"/>
    <col min="10506" max="10506" width="11.42578125" style="2" customWidth="1"/>
    <col min="10507" max="10507" width="13.42578125" style="2" bestFit="1" customWidth="1"/>
    <col min="10508" max="10508" width="11.28515625" style="2" customWidth="1"/>
    <col min="10509" max="10509" width="13.42578125" style="2" customWidth="1"/>
    <col min="10510" max="10753" width="9.140625" style="2"/>
    <col min="10754" max="10754" width="7.7109375" style="2" bestFit="1" customWidth="1"/>
    <col min="10755" max="10755" width="34" style="2" customWidth="1"/>
    <col min="10756" max="10758" width="11.85546875" style="2" bestFit="1" customWidth="1"/>
    <col min="10759" max="10759" width="8.28515625" style="2" bestFit="1" customWidth="1"/>
    <col min="10760" max="10760" width="14.28515625" style="2" bestFit="1" customWidth="1"/>
    <col min="10761" max="10761" width="14.28515625" style="2" customWidth="1"/>
    <col min="10762" max="10762" width="11.42578125" style="2" customWidth="1"/>
    <col min="10763" max="10763" width="13.42578125" style="2" bestFit="1" customWidth="1"/>
    <col min="10764" max="10764" width="11.28515625" style="2" customWidth="1"/>
    <col min="10765" max="10765" width="13.42578125" style="2" customWidth="1"/>
    <col min="10766" max="11009" width="9.140625" style="2"/>
    <col min="11010" max="11010" width="7.7109375" style="2" bestFit="1" customWidth="1"/>
    <col min="11011" max="11011" width="34" style="2" customWidth="1"/>
    <col min="11012" max="11014" width="11.85546875" style="2" bestFit="1" customWidth="1"/>
    <col min="11015" max="11015" width="8.28515625" style="2" bestFit="1" customWidth="1"/>
    <col min="11016" max="11016" width="14.28515625" style="2" bestFit="1" customWidth="1"/>
    <col min="11017" max="11017" width="14.28515625" style="2" customWidth="1"/>
    <col min="11018" max="11018" width="11.42578125" style="2" customWidth="1"/>
    <col min="11019" max="11019" width="13.42578125" style="2" bestFit="1" customWidth="1"/>
    <col min="11020" max="11020" width="11.28515625" style="2" customWidth="1"/>
    <col min="11021" max="11021" width="13.42578125" style="2" customWidth="1"/>
    <col min="11022" max="11265" width="9.140625" style="2"/>
    <col min="11266" max="11266" width="7.7109375" style="2" bestFit="1" customWidth="1"/>
    <col min="11267" max="11267" width="34" style="2" customWidth="1"/>
    <col min="11268" max="11270" width="11.85546875" style="2" bestFit="1" customWidth="1"/>
    <col min="11271" max="11271" width="8.28515625" style="2" bestFit="1" customWidth="1"/>
    <col min="11272" max="11272" width="14.28515625" style="2" bestFit="1" customWidth="1"/>
    <col min="11273" max="11273" width="14.28515625" style="2" customWidth="1"/>
    <col min="11274" max="11274" width="11.42578125" style="2" customWidth="1"/>
    <col min="11275" max="11275" width="13.42578125" style="2" bestFit="1" customWidth="1"/>
    <col min="11276" max="11276" width="11.28515625" style="2" customWidth="1"/>
    <col min="11277" max="11277" width="13.42578125" style="2" customWidth="1"/>
    <col min="11278" max="11521" width="9.140625" style="2"/>
    <col min="11522" max="11522" width="7.7109375" style="2" bestFit="1" customWidth="1"/>
    <col min="11523" max="11523" width="34" style="2" customWidth="1"/>
    <col min="11524" max="11526" width="11.85546875" style="2" bestFit="1" customWidth="1"/>
    <col min="11527" max="11527" width="8.28515625" style="2" bestFit="1" customWidth="1"/>
    <col min="11528" max="11528" width="14.28515625" style="2" bestFit="1" customWidth="1"/>
    <col min="11529" max="11529" width="14.28515625" style="2" customWidth="1"/>
    <col min="11530" max="11530" width="11.42578125" style="2" customWidth="1"/>
    <col min="11531" max="11531" width="13.42578125" style="2" bestFit="1" customWidth="1"/>
    <col min="11532" max="11532" width="11.28515625" style="2" customWidth="1"/>
    <col min="11533" max="11533" width="13.42578125" style="2" customWidth="1"/>
    <col min="11534" max="11777" width="9.140625" style="2"/>
    <col min="11778" max="11778" width="7.7109375" style="2" bestFit="1" customWidth="1"/>
    <col min="11779" max="11779" width="34" style="2" customWidth="1"/>
    <col min="11780" max="11782" width="11.85546875" style="2" bestFit="1" customWidth="1"/>
    <col min="11783" max="11783" width="8.28515625" style="2" bestFit="1" customWidth="1"/>
    <col min="11784" max="11784" width="14.28515625" style="2" bestFit="1" customWidth="1"/>
    <col min="11785" max="11785" width="14.28515625" style="2" customWidth="1"/>
    <col min="11786" max="11786" width="11.42578125" style="2" customWidth="1"/>
    <col min="11787" max="11787" width="13.42578125" style="2" bestFit="1" customWidth="1"/>
    <col min="11788" max="11788" width="11.28515625" style="2" customWidth="1"/>
    <col min="11789" max="11789" width="13.42578125" style="2" customWidth="1"/>
    <col min="11790" max="12033" width="9.140625" style="2"/>
    <col min="12034" max="12034" width="7.7109375" style="2" bestFit="1" customWidth="1"/>
    <col min="12035" max="12035" width="34" style="2" customWidth="1"/>
    <col min="12036" max="12038" width="11.85546875" style="2" bestFit="1" customWidth="1"/>
    <col min="12039" max="12039" width="8.28515625" style="2" bestFit="1" customWidth="1"/>
    <col min="12040" max="12040" width="14.28515625" style="2" bestFit="1" customWidth="1"/>
    <col min="12041" max="12041" width="14.28515625" style="2" customWidth="1"/>
    <col min="12042" max="12042" width="11.42578125" style="2" customWidth="1"/>
    <col min="12043" max="12043" width="13.42578125" style="2" bestFit="1" customWidth="1"/>
    <col min="12044" max="12044" width="11.28515625" style="2" customWidth="1"/>
    <col min="12045" max="12045" width="13.42578125" style="2" customWidth="1"/>
    <col min="12046" max="12289" width="9.140625" style="2"/>
    <col min="12290" max="12290" width="7.7109375" style="2" bestFit="1" customWidth="1"/>
    <col min="12291" max="12291" width="34" style="2" customWidth="1"/>
    <col min="12292" max="12294" width="11.85546875" style="2" bestFit="1" customWidth="1"/>
    <col min="12295" max="12295" width="8.28515625" style="2" bestFit="1" customWidth="1"/>
    <col min="12296" max="12296" width="14.28515625" style="2" bestFit="1" customWidth="1"/>
    <col min="12297" max="12297" width="14.28515625" style="2" customWidth="1"/>
    <col min="12298" max="12298" width="11.42578125" style="2" customWidth="1"/>
    <col min="12299" max="12299" width="13.42578125" style="2" bestFit="1" customWidth="1"/>
    <col min="12300" max="12300" width="11.28515625" style="2" customWidth="1"/>
    <col min="12301" max="12301" width="13.42578125" style="2" customWidth="1"/>
    <col min="12302" max="12545" width="9.140625" style="2"/>
    <col min="12546" max="12546" width="7.7109375" style="2" bestFit="1" customWidth="1"/>
    <col min="12547" max="12547" width="34" style="2" customWidth="1"/>
    <col min="12548" max="12550" width="11.85546875" style="2" bestFit="1" customWidth="1"/>
    <col min="12551" max="12551" width="8.28515625" style="2" bestFit="1" customWidth="1"/>
    <col min="12552" max="12552" width="14.28515625" style="2" bestFit="1" customWidth="1"/>
    <col min="12553" max="12553" width="14.28515625" style="2" customWidth="1"/>
    <col min="12554" max="12554" width="11.42578125" style="2" customWidth="1"/>
    <col min="12555" max="12555" width="13.42578125" style="2" bestFit="1" customWidth="1"/>
    <col min="12556" max="12556" width="11.28515625" style="2" customWidth="1"/>
    <col min="12557" max="12557" width="13.42578125" style="2" customWidth="1"/>
    <col min="12558" max="12801" width="9.140625" style="2"/>
    <col min="12802" max="12802" width="7.7109375" style="2" bestFit="1" customWidth="1"/>
    <col min="12803" max="12803" width="34" style="2" customWidth="1"/>
    <col min="12804" max="12806" width="11.85546875" style="2" bestFit="1" customWidth="1"/>
    <col min="12807" max="12807" width="8.28515625" style="2" bestFit="1" customWidth="1"/>
    <col min="12808" max="12808" width="14.28515625" style="2" bestFit="1" customWidth="1"/>
    <col min="12809" max="12809" width="14.28515625" style="2" customWidth="1"/>
    <col min="12810" max="12810" width="11.42578125" style="2" customWidth="1"/>
    <col min="12811" max="12811" width="13.42578125" style="2" bestFit="1" customWidth="1"/>
    <col min="12812" max="12812" width="11.28515625" style="2" customWidth="1"/>
    <col min="12813" max="12813" width="13.42578125" style="2" customWidth="1"/>
    <col min="12814" max="13057" width="9.140625" style="2"/>
    <col min="13058" max="13058" width="7.7109375" style="2" bestFit="1" customWidth="1"/>
    <col min="13059" max="13059" width="34" style="2" customWidth="1"/>
    <col min="13060" max="13062" width="11.85546875" style="2" bestFit="1" customWidth="1"/>
    <col min="13063" max="13063" width="8.28515625" style="2" bestFit="1" customWidth="1"/>
    <col min="13064" max="13064" width="14.28515625" style="2" bestFit="1" customWidth="1"/>
    <col min="13065" max="13065" width="14.28515625" style="2" customWidth="1"/>
    <col min="13066" max="13066" width="11.42578125" style="2" customWidth="1"/>
    <col min="13067" max="13067" width="13.42578125" style="2" bestFit="1" customWidth="1"/>
    <col min="13068" max="13068" width="11.28515625" style="2" customWidth="1"/>
    <col min="13069" max="13069" width="13.42578125" style="2" customWidth="1"/>
    <col min="13070" max="13313" width="9.140625" style="2"/>
    <col min="13314" max="13314" width="7.7109375" style="2" bestFit="1" customWidth="1"/>
    <col min="13315" max="13315" width="34" style="2" customWidth="1"/>
    <col min="13316" max="13318" width="11.85546875" style="2" bestFit="1" customWidth="1"/>
    <col min="13319" max="13319" width="8.28515625" style="2" bestFit="1" customWidth="1"/>
    <col min="13320" max="13320" width="14.28515625" style="2" bestFit="1" customWidth="1"/>
    <col min="13321" max="13321" width="14.28515625" style="2" customWidth="1"/>
    <col min="13322" max="13322" width="11.42578125" style="2" customWidth="1"/>
    <col min="13323" max="13323" width="13.42578125" style="2" bestFit="1" customWidth="1"/>
    <col min="13324" max="13324" width="11.28515625" style="2" customWidth="1"/>
    <col min="13325" max="13325" width="13.42578125" style="2" customWidth="1"/>
    <col min="13326" max="13569" width="9.140625" style="2"/>
    <col min="13570" max="13570" width="7.7109375" style="2" bestFit="1" customWidth="1"/>
    <col min="13571" max="13571" width="34" style="2" customWidth="1"/>
    <col min="13572" max="13574" width="11.85546875" style="2" bestFit="1" customWidth="1"/>
    <col min="13575" max="13575" width="8.28515625" style="2" bestFit="1" customWidth="1"/>
    <col min="13576" max="13576" width="14.28515625" style="2" bestFit="1" customWidth="1"/>
    <col min="13577" max="13577" width="14.28515625" style="2" customWidth="1"/>
    <col min="13578" max="13578" width="11.42578125" style="2" customWidth="1"/>
    <col min="13579" max="13579" width="13.42578125" style="2" bestFit="1" customWidth="1"/>
    <col min="13580" max="13580" width="11.28515625" style="2" customWidth="1"/>
    <col min="13581" max="13581" width="13.42578125" style="2" customWidth="1"/>
    <col min="13582" max="13825" width="9.140625" style="2"/>
    <col min="13826" max="13826" width="7.7109375" style="2" bestFit="1" customWidth="1"/>
    <col min="13827" max="13827" width="34" style="2" customWidth="1"/>
    <col min="13828" max="13830" width="11.85546875" style="2" bestFit="1" customWidth="1"/>
    <col min="13831" max="13831" width="8.28515625" style="2" bestFit="1" customWidth="1"/>
    <col min="13832" max="13832" width="14.28515625" style="2" bestFit="1" customWidth="1"/>
    <col min="13833" max="13833" width="14.28515625" style="2" customWidth="1"/>
    <col min="13834" max="13834" width="11.42578125" style="2" customWidth="1"/>
    <col min="13835" max="13835" width="13.42578125" style="2" bestFit="1" customWidth="1"/>
    <col min="13836" max="13836" width="11.28515625" style="2" customWidth="1"/>
    <col min="13837" max="13837" width="13.42578125" style="2" customWidth="1"/>
    <col min="13838" max="14081" width="9.140625" style="2"/>
    <col min="14082" max="14082" width="7.7109375" style="2" bestFit="1" customWidth="1"/>
    <col min="14083" max="14083" width="34" style="2" customWidth="1"/>
    <col min="14084" max="14086" width="11.85546875" style="2" bestFit="1" customWidth="1"/>
    <col min="14087" max="14087" width="8.28515625" style="2" bestFit="1" customWidth="1"/>
    <col min="14088" max="14088" width="14.28515625" style="2" bestFit="1" customWidth="1"/>
    <col min="14089" max="14089" width="14.28515625" style="2" customWidth="1"/>
    <col min="14090" max="14090" width="11.42578125" style="2" customWidth="1"/>
    <col min="14091" max="14091" width="13.42578125" style="2" bestFit="1" customWidth="1"/>
    <col min="14092" max="14092" width="11.28515625" style="2" customWidth="1"/>
    <col min="14093" max="14093" width="13.42578125" style="2" customWidth="1"/>
    <col min="14094" max="14337" width="9.140625" style="2"/>
    <col min="14338" max="14338" width="7.7109375" style="2" bestFit="1" customWidth="1"/>
    <col min="14339" max="14339" width="34" style="2" customWidth="1"/>
    <col min="14340" max="14342" width="11.85546875" style="2" bestFit="1" customWidth="1"/>
    <col min="14343" max="14343" width="8.28515625" style="2" bestFit="1" customWidth="1"/>
    <col min="14344" max="14344" width="14.28515625" style="2" bestFit="1" customWidth="1"/>
    <col min="14345" max="14345" width="14.28515625" style="2" customWidth="1"/>
    <col min="14346" max="14346" width="11.42578125" style="2" customWidth="1"/>
    <col min="14347" max="14347" width="13.42578125" style="2" bestFit="1" customWidth="1"/>
    <col min="14348" max="14348" width="11.28515625" style="2" customWidth="1"/>
    <col min="14349" max="14349" width="13.42578125" style="2" customWidth="1"/>
    <col min="14350" max="14593" width="9.140625" style="2"/>
    <col min="14594" max="14594" width="7.7109375" style="2" bestFit="1" customWidth="1"/>
    <col min="14595" max="14595" width="34" style="2" customWidth="1"/>
    <col min="14596" max="14598" width="11.85546875" style="2" bestFit="1" customWidth="1"/>
    <col min="14599" max="14599" width="8.28515625" style="2" bestFit="1" customWidth="1"/>
    <col min="14600" max="14600" width="14.28515625" style="2" bestFit="1" customWidth="1"/>
    <col min="14601" max="14601" width="14.28515625" style="2" customWidth="1"/>
    <col min="14602" max="14602" width="11.42578125" style="2" customWidth="1"/>
    <col min="14603" max="14603" width="13.42578125" style="2" bestFit="1" customWidth="1"/>
    <col min="14604" max="14604" width="11.28515625" style="2" customWidth="1"/>
    <col min="14605" max="14605" width="13.42578125" style="2" customWidth="1"/>
    <col min="14606" max="14849" width="9.140625" style="2"/>
    <col min="14850" max="14850" width="7.7109375" style="2" bestFit="1" customWidth="1"/>
    <col min="14851" max="14851" width="34" style="2" customWidth="1"/>
    <col min="14852" max="14854" width="11.85546875" style="2" bestFit="1" customWidth="1"/>
    <col min="14855" max="14855" width="8.28515625" style="2" bestFit="1" customWidth="1"/>
    <col min="14856" max="14856" width="14.28515625" style="2" bestFit="1" customWidth="1"/>
    <col min="14857" max="14857" width="14.28515625" style="2" customWidth="1"/>
    <col min="14858" max="14858" width="11.42578125" style="2" customWidth="1"/>
    <col min="14859" max="14859" width="13.42578125" style="2" bestFit="1" customWidth="1"/>
    <col min="14860" max="14860" width="11.28515625" style="2" customWidth="1"/>
    <col min="14861" max="14861" width="13.42578125" style="2" customWidth="1"/>
    <col min="14862" max="15105" width="9.140625" style="2"/>
    <col min="15106" max="15106" width="7.7109375" style="2" bestFit="1" customWidth="1"/>
    <col min="15107" max="15107" width="34" style="2" customWidth="1"/>
    <col min="15108" max="15110" width="11.85546875" style="2" bestFit="1" customWidth="1"/>
    <col min="15111" max="15111" width="8.28515625" style="2" bestFit="1" customWidth="1"/>
    <col min="15112" max="15112" width="14.28515625" style="2" bestFit="1" customWidth="1"/>
    <col min="15113" max="15113" width="14.28515625" style="2" customWidth="1"/>
    <col min="15114" max="15114" width="11.42578125" style="2" customWidth="1"/>
    <col min="15115" max="15115" width="13.42578125" style="2" bestFit="1" customWidth="1"/>
    <col min="15116" max="15116" width="11.28515625" style="2" customWidth="1"/>
    <col min="15117" max="15117" width="13.42578125" style="2" customWidth="1"/>
    <col min="15118" max="15361" width="9.140625" style="2"/>
    <col min="15362" max="15362" width="7.7109375" style="2" bestFit="1" customWidth="1"/>
    <col min="15363" max="15363" width="34" style="2" customWidth="1"/>
    <col min="15364" max="15366" width="11.85546875" style="2" bestFit="1" customWidth="1"/>
    <col min="15367" max="15367" width="8.28515625" style="2" bestFit="1" customWidth="1"/>
    <col min="15368" max="15368" width="14.28515625" style="2" bestFit="1" customWidth="1"/>
    <col min="15369" max="15369" width="14.28515625" style="2" customWidth="1"/>
    <col min="15370" max="15370" width="11.42578125" style="2" customWidth="1"/>
    <col min="15371" max="15371" width="13.42578125" style="2" bestFit="1" customWidth="1"/>
    <col min="15372" max="15372" width="11.28515625" style="2" customWidth="1"/>
    <col min="15373" max="15373" width="13.42578125" style="2" customWidth="1"/>
    <col min="15374" max="15617" width="9.140625" style="2"/>
    <col min="15618" max="15618" width="7.7109375" style="2" bestFit="1" customWidth="1"/>
    <col min="15619" max="15619" width="34" style="2" customWidth="1"/>
    <col min="15620" max="15622" width="11.85546875" style="2" bestFit="1" customWidth="1"/>
    <col min="15623" max="15623" width="8.28515625" style="2" bestFit="1" customWidth="1"/>
    <col min="15624" max="15624" width="14.28515625" style="2" bestFit="1" customWidth="1"/>
    <col min="15625" max="15625" width="14.28515625" style="2" customWidth="1"/>
    <col min="15626" max="15626" width="11.42578125" style="2" customWidth="1"/>
    <col min="15627" max="15627" width="13.42578125" style="2" bestFit="1" customWidth="1"/>
    <col min="15628" max="15628" width="11.28515625" style="2" customWidth="1"/>
    <col min="15629" max="15629" width="13.42578125" style="2" customWidth="1"/>
    <col min="15630" max="15873" width="9.140625" style="2"/>
    <col min="15874" max="15874" width="7.7109375" style="2" bestFit="1" customWidth="1"/>
    <col min="15875" max="15875" width="34" style="2" customWidth="1"/>
    <col min="15876" max="15878" width="11.85546875" style="2" bestFit="1" customWidth="1"/>
    <col min="15879" max="15879" width="8.28515625" style="2" bestFit="1" customWidth="1"/>
    <col min="15880" max="15880" width="14.28515625" style="2" bestFit="1" customWidth="1"/>
    <col min="15881" max="15881" width="14.28515625" style="2" customWidth="1"/>
    <col min="15882" max="15882" width="11.42578125" style="2" customWidth="1"/>
    <col min="15883" max="15883" width="13.42578125" style="2" bestFit="1" customWidth="1"/>
    <col min="15884" max="15884" width="11.28515625" style="2" customWidth="1"/>
    <col min="15885" max="15885" width="13.42578125" style="2" customWidth="1"/>
    <col min="15886" max="16129" width="9.140625" style="2"/>
    <col min="16130" max="16130" width="7.7109375" style="2" bestFit="1" customWidth="1"/>
    <col min="16131" max="16131" width="34" style="2" customWidth="1"/>
    <col min="16132" max="16134" width="11.85546875" style="2" bestFit="1" customWidth="1"/>
    <col min="16135" max="16135" width="8.28515625" style="2" bestFit="1" customWidth="1"/>
    <col min="16136" max="16136" width="14.28515625" style="2" bestFit="1" customWidth="1"/>
    <col min="16137" max="16137" width="14.28515625" style="2" customWidth="1"/>
    <col min="16138" max="16138" width="11.42578125" style="2" customWidth="1"/>
    <col min="16139" max="16139" width="13.42578125" style="2" bestFit="1" customWidth="1"/>
    <col min="16140" max="16140" width="11.28515625" style="2" customWidth="1"/>
    <col min="16141" max="16141" width="13.42578125" style="2" customWidth="1"/>
    <col min="16142" max="16384" width="9.140625" style="2"/>
  </cols>
  <sheetData>
    <row r="2" spans="2:15" ht="13.5" x14ac:dyDescent="0.25">
      <c r="B2" s="1"/>
      <c r="C2" s="73" t="s">
        <v>0</v>
      </c>
      <c r="D2" s="73"/>
      <c r="E2" s="73"/>
      <c r="F2" s="73"/>
    </row>
    <row r="3" spans="2:15" ht="13.5" x14ac:dyDescent="0.25">
      <c r="B3" s="1"/>
      <c r="C3" s="4"/>
      <c r="D3" s="4"/>
      <c r="E3" s="4"/>
      <c r="F3" s="4"/>
    </row>
    <row r="4" spans="2:15" ht="13.5" x14ac:dyDescent="0.25">
      <c r="B4" s="1"/>
      <c r="C4" s="4"/>
      <c r="D4" s="4"/>
      <c r="E4" s="4"/>
      <c r="F4" s="4"/>
    </row>
    <row r="5" spans="2:15" ht="13.5" thickBot="1" x14ac:dyDescent="0.25">
      <c r="F5" s="5" t="s">
        <v>1</v>
      </c>
      <c r="H5" s="6"/>
      <c r="I5" s="6"/>
      <c r="J5" s="7"/>
      <c r="K5" s="7"/>
      <c r="L5" s="7"/>
      <c r="M5" s="7"/>
      <c r="N5" s="7"/>
      <c r="O5" s="7"/>
    </row>
    <row r="6" spans="2:15" ht="14.25" thickTop="1" x14ac:dyDescent="0.25">
      <c r="B6" s="8"/>
      <c r="C6" s="9"/>
      <c r="D6" s="10" t="s">
        <v>2</v>
      </c>
      <c r="E6" s="11" t="s">
        <v>3</v>
      </c>
      <c r="F6" s="11" t="s">
        <v>4</v>
      </c>
      <c r="G6" s="12" t="s">
        <v>5</v>
      </c>
      <c r="H6" s="6"/>
      <c r="I6" s="6"/>
      <c r="J6" s="7"/>
      <c r="K6" s="7"/>
      <c r="L6" s="7"/>
      <c r="M6" s="7"/>
      <c r="N6" s="7"/>
      <c r="O6" s="7"/>
    </row>
    <row r="7" spans="2:15" ht="12" customHeight="1" x14ac:dyDescent="0.25">
      <c r="B7" s="13"/>
      <c r="C7" s="14"/>
      <c r="D7" s="15" t="s">
        <v>6</v>
      </c>
      <c r="E7" s="16" t="s">
        <v>6</v>
      </c>
      <c r="F7" s="16" t="s">
        <v>7</v>
      </c>
      <c r="G7" s="17" t="s">
        <v>8</v>
      </c>
      <c r="H7" s="6"/>
      <c r="I7" s="6"/>
      <c r="J7" s="7"/>
      <c r="K7" s="7"/>
      <c r="L7" s="7"/>
      <c r="M7" s="7"/>
      <c r="N7" s="7"/>
      <c r="O7" s="7"/>
    </row>
    <row r="8" spans="2:15" ht="17.25" customHeight="1" thickBot="1" x14ac:dyDescent="0.3">
      <c r="B8" s="18"/>
      <c r="C8" s="19"/>
      <c r="D8" s="20"/>
      <c r="E8" s="21"/>
      <c r="F8" s="21"/>
      <c r="G8" s="22" t="s">
        <v>9</v>
      </c>
      <c r="H8" s="6"/>
      <c r="I8" s="6"/>
      <c r="J8" s="7"/>
      <c r="K8" s="7"/>
      <c r="L8" s="7"/>
      <c r="M8" s="7"/>
      <c r="N8" s="7"/>
      <c r="O8" s="7"/>
    </row>
    <row r="9" spans="2:15" ht="14.25" thickTop="1" x14ac:dyDescent="0.25">
      <c r="B9" s="23" t="s">
        <v>10</v>
      </c>
      <c r="C9" s="24" t="s">
        <v>11</v>
      </c>
      <c r="D9" s="25">
        <f>SUM(D11,D14,D13)</f>
        <v>960487509</v>
      </c>
      <c r="E9" s="26">
        <f>SUM(E11,E14,E13)</f>
        <v>722119018.15999997</v>
      </c>
      <c r="F9" s="26">
        <f>SUM(F11,F14,F12)</f>
        <v>723859762.22000003</v>
      </c>
      <c r="G9" s="27">
        <f>SUM(F9/E9)*100</f>
        <v>100.24106054766921</v>
      </c>
      <c r="H9" s="6"/>
      <c r="I9" s="6"/>
      <c r="J9" s="7"/>
      <c r="K9" s="7"/>
      <c r="L9" s="7"/>
      <c r="M9" s="7"/>
      <c r="N9" s="7"/>
      <c r="O9" s="7"/>
    </row>
    <row r="10" spans="2:15" ht="9" customHeight="1" x14ac:dyDescent="0.25">
      <c r="B10" s="13"/>
      <c r="C10" s="24"/>
      <c r="D10" s="28"/>
      <c r="E10" s="29"/>
      <c r="F10" s="29"/>
      <c r="G10" s="30"/>
      <c r="H10" s="31"/>
      <c r="I10" s="31"/>
      <c r="J10" s="7"/>
      <c r="K10" s="7"/>
      <c r="L10" s="7"/>
      <c r="M10" s="7"/>
      <c r="N10" s="7"/>
      <c r="O10" s="7"/>
    </row>
    <row r="11" spans="2:15" ht="17.100000000000001" customHeight="1" x14ac:dyDescent="0.25">
      <c r="B11" s="23" t="s">
        <v>12</v>
      </c>
      <c r="C11" s="32" t="s">
        <v>13</v>
      </c>
      <c r="D11" s="28">
        <v>25136083</v>
      </c>
      <c r="E11" s="33">
        <v>15476122</v>
      </c>
      <c r="F11" s="33">
        <v>16269628.460000001</v>
      </c>
      <c r="G11" s="30">
        <f>SUM(F11/E11)*100</f>
        <v>105.12729519707844</v>
      </c>
      <c r="H11" s="6"/>
      <c r="I11" s="34"/>
      <c r="J11" s="7"/>
      <c r="K11" s="7"/>
      <c r="L11" s="7"/>
      <c r="M11" s="7"/>
      <c r="N11" s="7"/>
      <c r="O11" s="7"/>
    </row>
    <row r="12" spans="2:15" ht="17.100000000000001" customHeight="1" x14ac:dyDescent="0.25">
      <c r="B12" s="23"/>
      <c r="C12" s="32" t="s">
        <v>14</v>
      </c>
      <c r="D12" s="35">
        <v>0</v>
      </c>
      <c r="E12" s="36">
        <v>0</v>
      </c>
      <c r="F12" s="36">
        <v>1914434.08</v>
      </c>
      <c r="G12" s="30"/>
      <c r="H12" s="6"/>
      <c r="I12" s="34"/>
      <c r="J12" s="7"/>
      <c r="K12" s="7"/>
      <c r="L12" s="7"/>
      <c r="M12" s="7"/>
      <c r="N12" s="7"/>
      <c r="O12" s="7"/>
    </row>
    <row r="13" spans="2:15" ht="13.5" x14ac:dyDescent="0.25">
      <c r="B13" s="23"/>
      <c r="C13" s="32"/>
      <c r="D13" s="28"/>
      <c r="E13" s="33"/>
      <c r="F13" s="33"/>
      <c r="G13" s="30"/>
      <c r="H13" s="6"/>
      <c r="I13" s="34"/>
      <c r="J13" s="7"/>
      <c r="K13" s="7"/>
      <c r="L13" s="7"/>
      <c r="M13" s="7"/>
      <c r="N13" s="7"/>
      <c r="O13" s="7"/>
    </row>
    <row r="14" spans="2:15" ht="17.100000000000001" customHeight="1" x14ac:dyDescent="0.25">
      <c r="B14" s="23" t="s">
        <v>15</v>
      </c>
      <c r="C14" s="32" t="s">
        <v>16</v>
      </c>
      <c r="D14" s="28">
        <v>935351426</v>
      </c>
      <c r="E14" s="33">
        <v>706642896.15999997</v>
      </c>
      <c r="F14" s="33">
        <v>705675699.67999995</v>
      </c>
      <c r="G14" s="30">
        <f>SUM(F14/E14)*100</f>
        <v>99.863127969550689</v>
      </c>
      <c r="H14" s="37"/>
      <c r="I14" s="37"/>
      <c r="J14" s="7"/>
      <c r="K14" s="7"/>
      <c r="L14" s="7"/>
      <c r="M14" s="7"/>
      <c r="N14" s="7"/>
      <c r="O14" s="7"/>
    </row>
    <row r="15" spans="2:15" ht="11.25" customHeight="1" x14ac:dyDescent="0.25">
      <c r="B15" s="13"/>
      <c r="C15" s="32" t="s">
        <v>17</v>
      </c>
      <c r="D15" s="38"/>
      <c r="E15" s="39"/>
      <c r="F15" s="33"/>
      <c r="G15" s="40"/>
      <c r="H15" s="37"/>
      <c r="I15" s="37"/>
      <c r="J15" s="7"/>
      <c r="K15" s="7"/>
      <c r="L15" s="7"/>
      <c r="M15" s="7"/>
      <c r="N15" s="7"/>
      <c r="O15" s="7"/>
    </row>
    <row r="16" spans="2:15" ht="17.100000000000001" customHeight="1" x14ac:dyDescent="0.25">
      <c r="B16" s="23" t="s">
        <v>18</v>
      </c>
      <c r="C16" s="24" t="s">
        <v>19</v>
      </c>
      <c r="D16" s="25">
        <f>SUM(D18,D30)</f>
        <v>1189135915</v>
      </c>
      <c r="E16" s="26">
        <f>SUM(E18,E30)</f>
        <v>1242880226.0900002</v>
      </c>
      <c r="F16" s="26">
        <f>SUM(F18,F30)</f>
        <v>1241879648.1600001</v>
      </c>
      <c r="G16" s="27">
        <f>SUM(F16/E16)*100</f>
        <v>99.919495224962446</v>
      </c>
      <c r="H16" s="6"/>
      <c r="I16" s="6"/>
      <c r="J16" s="7"/>
      <c r="K16" s="7"/>
      <c r="L16" s="7"/>
      <c r="M16" s="7"/>
      <c r="N16" s="7"/>
      <c r="O16" s="7"/>
    </row>
    <row r="17" spans="2:15" ht="13.5" x14ac:dyDescent="0.25">
      <c r="B17" s="13"/>
      <c r="C17" s="32"/>
      <c r="D17" s="28"/>
      <c r="E17" s="33"/>
      <c r="F17" s="33"/>
      <c r="G17" s="30"/>
      <c r="H17" s="6" t="s">
        <v>20</v>
      </c>
      <c r="I17" s="6"/>
      <c r="J17" s="41"/>
      <c r="K17" s="7"/>
      <c r="L17" s="7"/>
      <c r="M17" s="7"/>
      <c r="N17" s="7"/>
      <c r="O17" s="7"/>
    </row>
    <row r="18" spans="2:15" ht="13.5" x14ac:dyDescent="0.25">
      <c r="B18" s="23" t="s">
        <v>12</v>
      </c>
      <c r="C18" s="24" t="s">
        <v>21</v>
      </c>
      <c r="D18" s="28">
        <f>D20+D21</f>
        <v>253784489</v>
      </c>
      <c r="E18" s="33">
        <f>E20+E21</f>
        <v>280840452.61000001</v>
      </c>
      <c r="F18" s="33">
        <f>F20+F21</f>
        <v>280688790.20000005</v>
      </c>
      <c r="G18" s="30">
        <f>SUM(F18/E18)*100</f>
        <v>99.945996950015399</v>
      </c>
      <c r="H18" s="42"/>
      <c r="I18" s="43"/>
      <c r="J18" s="44"/>
      <c r="K18" s="44"/>
      <c r="L18" s="7"/>
      <c r="M18" s="7"/>
      <c r="N18" s="7"/>
      <c r="O18" s="7"/>
    </row>
    <row r="19" spans="2:15" ht="11.25" customHeight="1" x14ac:dyDescent="0.25">
      <c r="B19" s="13"/>
      <c r="C19" s="32" t="s">
        <v>22</v>
      </c>
      <c r="D19" s="28"/>
      <c r="E19" s="33"/>
      <c r="F19" s="33"/>
      <c r="G19" s="30"/>
      <c r="H19" s="6"/>
      <c r="I19" s="43"/>
      <c r="J19" s="43"/>
      <c r="K19" s="43"/>
      <c r="L19" s="7"/>
      <c r="M19" s="7"/>
      <c r="N19" s="7"/>
      <c r="O19" s="7"/>
    </row>
    <row r="20" spans="2:15" ht="17.25" customHeight="1" x14ac:dyDescent="0.25">
      <c r="B20" s="23" t="s">
        <v>23</v>
      </c>
      <c r="C20" s="32" t="s">
        <v>24</v>
      </c>
      <c r="D20" s="28">
        <f>80891492+4625062</f>
        <v>85516554</v>
      </c>
      <c r="E20" s="33">
        <f>117037818.19+9689608.49</f>
        <v>126727426.67999999</v>
      </c>
      <c r="F20" s="33">
        <f>116900411.94+9678921.53</f>
        <v>126579333.47</v>
      </c>
      <c r="G20" s="30">
        <f>SUM(F20/E20)*100</f>
        <v>99.883140363629451</v>
      </c>
      <c r="H20" s="6"/>
      <c r="I20" s="43"/>
      <c r="J20" s="44"/>
      <c r="K20" s="44"/>
      <c r="L20" s="7"/>
      <c r="M20" s="7"/>
      <c r="N20" s="7"/>
      <c r="O20" s="7"/>
    </row>
    <row r="21" spans="2:15" ht="17.100000000000001" customHeight="1" x14ac:dyDescent="0.25">
      <c r="B21" s="23" t="s">
        <v>25</v>
      </c>
      <c r="C21" s="32" t="s">
        <v>26</v>
      </c>
      <c r="D21" s="28">
        <f>129349636+38918299</f>
        <v>168267935</v>
      </c>
      <c r="E21" s="33">
        <f>72300627.9+81812398.03</f>
        <v>154113025.93000001</v>
      </c>
      <c r="F21" s="33">
        <f>72297314.19+81812142.54</f>
        <v>154109456.73000002</v>
      </c>
      <c r="G21" s="30">
        <f>SUM(F21/E21)*100</f>
        <v>99.997684037427433</v>
      </c>
      <c r="H21" s="6"/>
      <c r="I21" s="6"/>
      <c r="J21" s="7"/>
      <c r="K21" s="7"/>
      <c r="L21" s="7"/>
      <c r="M21" s="7"/>
      <c r="N21" s="7"/>
      <c r="O21" s="7"/>
    </row>
    <row r="22" spans="2:15" ht="25.5" x14ac:dyDescent="0.25">
      <c r="B22" s="23" t="s">
        <v>27</v>
      </c>
      <c r="C22" s="32" t="s">
        <v>28</v>
      </c>
      <c r="D22" s="28">
        <v>20020277</v>
      </c>
      <c r="E22" s="33">
        <v>20604132.02</v>
      </c>
      <c r="F22" s="43">
        <f>20596744.45</f>
        <v>20596744.449999999</v>
      </c>
      <c r="G22" s="30">
        <f>SUM(F22/E22)*100</f>
        <v>99.964145201589517</v>
      </c>
      <c r="H22" s="6"/>
      <c r="I22" s="6"/>
      <c r="J22" s="41"/>
      <c r="K22" s="41"/>
      <c r="L22" s="7"/>
      <c r="M22" s="7"/>
      <c r="N22" s="7"/>
      <c r="O22" s="7"/>
    </row>
    <row r="23" spans="2:15" ht="9" customHeight="1" x14ac:dyDescent="0.25">
      <c r="B23" s="13"/>
      <c r="C23" s="32"/>
      <c r="D23" s="28"/>
      <c r="E23" s="33"/>
      <c r="F23" s="33"/>
      <c r="G23" s="30"/>
      <c r="H23" s="6"/>
      <c r="I23" s="6"/>
      <c r="J23" s="7"/>
      <c r="K23" s="7"/>
      <c r="L23" s="7"/>
      <c r="M23" s="7"/>
      <c r="N23" s="7"/>
      <c r="O23" s="7"/>
    </row>
    <row r="24" spans="2:15" ht="25.5" x14ac:dyDescent="0.25">
      <c r="B24" s="13"/>
      <c r="C24" s="32" t="s">
        <v>29</v>
      </c>
      <c r="D24" s="28">
        <v>4481515</v>
      </c>
      <c r="E24" s="33">
        <v>4724296.96</v>
      </c>
      <c r="F24" s="33">
        <v>4716957.74</v>
      </c>
      <c r="G24" s="30">
        <f>SUM(F24/E24)*100</f>
        <v>99.844649477750025</v>
      </c>
      <c r="H24" s="6"/>
      <c r="I24" s="6"/>
      <c r="J24" s="7"/>
      <c r="K24" s="7"/>
      <c r="L24" s="7"/>
      <c r="M24" s="7"/>
      <c r="N24" s="7"/>
      <c r="O24" s="7"/>
    </row>
    <row r="25" spans="2:15" ht="25.5" x14ac:dyDescent="0.25">
      <c r="B25" s="13"/>
      <c r="C25" s="45" t="s">
        <v>30</v>
      </c>
      <c r="D25" s="46">
        <v>2765</v>
      </c>
      <c r="E25" s="47">
        <v>2765</v>
      </c>
      <c r="F25" s="48">
        <v>2687.4</v>
      </c>
      <c r="G25" s="30"/>
      <c r="H25" s="6"/>
      <c r="I25" s="6"/>
      <c r="J25" s="7"/>
      <c r="K25" s="7"/>
      <c r="L25" s="7"/>
      <c r="M25" s="7"/>
      <c r="N25" s="7"/>
      <c r="O25" s="7"/>
    </row>
    <row r="26" spans="2:15" ht="13.5" x14ac:dyDescent="0.25">
      <c r="B26" s="13"/>
      <c r="C26" s="32" t="s">
        <v>31</v>
      </c>
      <c r="D26" s="46">
        <v>602</v>
      </c>
      <c r="E26" s="47">
        <v>602</v>
      </c>
      <c r="F26" s="47">
        <v>551</v>
      </c>
      <c r="G26" s="30"/>
      <c r="H26" s="6"/>
      <c r="I26" s="6"/>
      <c r="J26" s="7"/>
      <c r="K26" s="7"/>
      <c r="L26" s="7"/>
      <c r="M26" s="7"/>
      <c r="N26" s="7"/>
      <c r="O26" s="7"/>
    </row>
    <row r="27" spans="2:15" ht="25.5" x14ac:dyDescent="0.25">
      <c r="B27" s="23" t="s">
        <v>32</v>
      </c>
      <c r="C27" s="32" t="s">
        <v>33</v>
      </c>
      <c r="D27" s="28">
        <v>4625062</v>
      </c>
      <c r="E27" s="33">
        <v>9689608.4900000002</v>
      </c>
      <c r="F27" s="33">
        <v>9678921.5299999993</v>
      </c>
      <c r="G27" s="30">
        <f>SUM(F27/E27)*100</f>
        <v>99.889706998884108</v>
      </c>
      <c r="H27" s="6"/>
      <c r="I27" s="6"/>
      <c r="J27" s="7"/>
      <c r="K27" s="7"/>
      <c r="L27" s="7"/>
      <c r="M27" s="7"/>
      <c r="N27" s="7"/>
      <c r="O27" s="7"/>
    </row>
    <row r="28" spans="2:15" ht="13.5" x14ac:dyDescent="0.25">
      <c r="B28" s="13"/>
      <c r="C28" s="32" t="s">
        <v>34</v>
      </c>
      <c r="D28" s="28">
        <v>4625062</v>
      </c>
      <c r="E28" s="33">
        <v>3344568.96</v>
      </c>
      <c r="F28" s="33">
        <v>3343317.23</v>
      </c>
      <c r="G28" s="30">
        <f>SUM(F28/E28)*100</f>
        <v>99.962574250524654</v>
      </c>
      <c r="H28" s="6"/>
      <c r="I28" s="6"/>
      <c r="J28" s="7"/>
      <c r="K28" s="7"/>
      <c r="L28" s="7"/>
      <c r="M28" s="7"/>
      <c r="N28" s="7"/>
      <c r="O28" s="7"/>
    </row>
    <row r="29" spans="2:15" ht="9.75" customHeight="1" x14ac:dyDescent="0.25">
      <c r="B29" s="13"/>
      <c r="C29" s="32"/>
      <c r="D29" s="28"/>
      <c r="E29" s="33"/>
      <c r="F29" s="33"/>
      <c r="G29" s="30"/>
      <c r="H29" s="6"/>
      <c r="I29" s="6"/>
      <c r="J29" s="7"/>
      <c r="K29" s="7"/>
      <c r="L29" s="7"/>
      <c r="M29" s="7"/>
      <c r="N29" s="7"/>
      <c r="O29" s="7"/>
    </row>
    <row r="30" spans="2:15" ht="17.100000000000001" customHeight="1" x14ac:dyDescent="0.25">
      <c r="B30" s="23" t="s">
        <v>35</v>
      </c>
      <c r="C30" s="32" t="s">
        <v>36</v>
      </c>
      <c r="D30" s="28">
        <v>935351426</v>
      </c>
      <c r="E30" s="33">
        <v>962039773.48000002</v>
      </c>
      <c r="F30" s="33">
        <v>961190857.96000004</v>
      </c>
      <c r="G30" s="30">
        <f>SUM(F30/E30)*100</f>
        <v>99.911758791746294</v>
      </c>
      <c r="H30" s="6"/>
      <c r="I30" s="6"/>
      <c r="J30" s="41"/>
      <c r="K30" s="7"/>
      <c r="L30" s="7"/>
      <c r="M30" s="7"/>
      <c r="N30" s="7"/>
      <c r="O30" s="7"/>
    </row>
    <row r="31" spans="2:15" ht="11.25" customHeight="1" x14ac:dyDescent="0.25">
      <c r="B31" s="13"/>
      <c r="C31" s="24" t="s">
        <v>20</v>
      </c>
      <c r="D31" s="28"/>
      <c r="E31" s="33"/>
      <c r="F31" s="33"/>
      <c r="G31" s="30"/>
      <c r="H31" s="6"/>
      <c r="I31" s="6"/>
      <c r="J31" s="41"/>
      <c r="K31" s="49"/>
      <c r="L31" s="7"/>
      <c r="M31" s="7"/>
      <c r="N31" s="7"/>
      <c r="O31" s="7"/>
    </row>
    <row r="32" spans="2:15" ht="18.75" customHeight="1" x14ac:dyDescent="0.25">
      <c r="B32" s="23" t="s">
        <v>37</v>
      </c>
      <c r="C32" s="24" t="s">
        <v>38</v>
      </c>
      <c r="D32" s="25">
        <f>SUM(D34:D53)</f>
        <v>1189135915</v>
      </c>
      <c r="E32" s="26">
        <f>SUM(E34:E53)</f>
        <v>1242880226.0899999</v>
      </c>
      <c r="F32" s="26">
        <f>SUM(F34:F53)</f>
        <v>1241879648.1599998</v>
      </c>
      <c r="G32" s="27">
        <f>SUM(F32/E32)*100</f>
        <v>99.919495224962446</v>
      </c>
      <c r="H32" s="6"/>
      <c r="I32" s="6"/>
      <c r="J32" s="7"/>
      <c r="K32" s="7"/>
      <c r="L32" s="7"/>
      <c r="M32" s="7"/>
      <c r="N32" s="7"/>
      <c r="O32" s="7"/>
    </row>
    <row r="33" spans="2:15" ht="10.5" customHeight="1" x14ac:dyDescent="0.25">
      <c r="B33" s="13"/>
      <c r="C33" s="24" t="s">
        <v>39</v>
      </c>
      <c r="D33" s="28"/>
      <c r="E33" s="33"/>
      <c r="F33" s="33"/>
      <c r="G33" s="30"/>
      <c r="H33" s="6"/>
      <c r="I33" s="6"/>
      <c r="J33" s="50"/>
      <c r="K33" s="7"/>
      <c r="L33" s="7"/>
      <c r="M33" s="7"/>
      <c r="N33" s="7"/>
      <c r="O33" s="7"/>
    </row>
    <row r="34" spans="2:15" ht="17.100000000000001" customHeight="1" x14ac:dyDescent="0.25">
      <c r="B34" s="13"/>
      <c r="C34" s="32" t="s">
        <v>40</v>
      </c>
      <c r="D34" s="28">
        <v>4055169</v>
      </c>
      <c r="E34" s="33">
        <v>5423551.5199999996</v>
      </c>
      <c r="F34" s="33">
        <v>5413724.8899999997</v>
      </c>
      <c r="G34" s="30">
        <f>SUM(F34/E34)*100</f>
        <v>99.818815586728306</v>
      </c>
      <c r="H34" s="6"/>
      <c r="I34" s="6"/>
      <c r="J34" s="41"/>
      <c r="K34" s="7"/>
      <c r="L34" s="7"/>
      <c r="M34" s="7"/>
      <c r="N34" s="7"/>
      <c r="O34" s="7"/>
    </row>
    <row r="35" spans="2:15" ht="17.100000000000001" customHeight="1" x14ac:dyDescent="0.25">
      <c r="B35" s="13"/>
      <c r="C35" s="14" t="s">
        <v>41</v>
      </c>
      <c r="D35" s="38">
        <v>26437551</v>
      </c>
      <c r="E35" s="39">
        <v>31453861.960000001</v>
      </c>
      <c r="F35" s="33">
        <v>31451574.300000001</v>
      </c>
      <c r="G35" s="40">
        <f>SUM(F35/E35)*100</f>
        <v>99.992726934444775</v>
      </c>
      <c r="H35" s="6"/>
      <c r="I35" s="6"/>
      <c r="J35" s="7"/>
      <c r="K35" s="7"/>
      <c r="L35" s="41"/>
      <c r="M35" s="7"/>
      <c r="N35" s="7"/>
      <c r="O35" s="7"/>
    </row>
    <row r="36" spans="2:15" ht="17.100000000000001" customHeight="1" x14ac:dyDescent="0.25">
      <c r="B36" s="13"/>
      <c r="C36" s="14" t="s">
        <v>42</v>
      </c>
      <c r="D36" s="38"/>
      <c r="E36" s="39"/>
      <c r="F36" s="33"/>
      <c r="G36" s="40"/>
      <c r="H36" s="6"/>
      <c r="I36" s="6"/>
      <c r="J36" s="7"/>
      <c r="K36" s="7"/>
      <c r="L36" s="41"/>
      <c r="M36" s="7"/>
      <c r="N36" s="7"/>
      <c r="O36" s="7"/>
    </row>
    <row r="37" spans="2:15" ht="17.100000000000001" customHeight="1" x14ac:dyDescent="0.25">
      <c r="B37" s="13"/>
      <c r="C37" s="14" t="s">
        <v>43</v>
      </c>
      <c r="D37" s="38">
        <v>43015839</v>
      </c>
      <c r="E37" s="39">
        <v>54590775.700000003</v>
      </c>
      <c r="F37" s="33">
        <v>54507066.109999999</v>
      </c>
      <c r="G37" s="40">
        <f>SUM(F37/E37)*100</f>
        <v>99.846659826817586</v>
      </c>
      <c r="H37" s="6"/>
      <c r="I37" s="6"/>
      <c r="J37" s="7"/>
      <c r="K37" s="7"/>
      <c r="L37" s="41"/>
      <c r="M37" s="7"/>
      <c r="N37" s="7"/>
      <c r="O37" s="7"/>
    </row>
    <row r="38" spans="2:15" ht="17.100000000000001" customHeight="1" x14ac:dyDescent="0.25">
      <c r="B38" s="13"/>
      <c r="C38" s="14" t="s">
        <v>44</v>
      </c>
      <c r="D38" s="38">
        <v>4794265</v>
      </c>
      <c r="E38" s="39">
        <v>30134307.649999999</v>
      </c>
      <c r="F38" s="33">
        <v>30133941.75</v>
      </c>
      <c r="G38" s="40">
        <f>SUM(F38/E38)*100</f>
        <v>99.998785769348856</v>
      </c>
      <c r="H38" s="6"/>
      <c r="I38" s="6"/>
      <c r="J38" s="7"/>
      <c r="K38" s="7"/>
      <c r="L38" s="41"/>
      <c r="M38" s="7"/>
      <c r="N38" s="7"/>
      <c r="O38" s="7"/>
    </row>
    <row r="39" spans="2:15" ht="17.100000000000001" customHeight="1" x14ac:dyDescent="0.25">
      <c r="B39" s="13"/>
      <c r="C39" s="14" t="s">
        <v>45</v>
      </c>
      <c r="D39" s="38"/>
      <c r="E39" s="39"/>
      <c r="F39" s="33"/>
      <c r="G39" s="40"/>
      <c r="H39" s="6"/>
      <c r="I39" s="6"/>
      <c r="J39" s="7"/>
      <c r="K39" s="7"/>
      <c r="L39" s="7"/>
      <c r="M39" s="7"/>
      <c r="N39" s="7"/>
      <c r="O39" s="7"/>
    </row>
    <row r="40" spans="2:15" ht="17.100000000000001" customHeight="1" x14ac:dyDescent="0.25">
      <c r="B40" s="13"/>
      <c r="C40" s="14" t="s">
        <v>46</v>
      </c>
      <c r="D40" s="38">
        <v>180945177</v>
      </c>
      <c r="E40" s="39">
        <v>318368856.76999998</v>
      </c>
      <c r="F40" s="33">
        <v>318368856.76999998</v>
      </c>
      <c r="G40" s="40">
        <f t="shared" ref="G40:G51" si="0">SUM(F40/E40)*100</f>
        <v>100</v>
      </c>
      <c r="H40" s="6"/>
      <c r="I40" s="6"/>
      <c r="J40" s="7"/>
      <c r="K40" s="7"/>
      <c r="L40" s="7"/>
      <c r="M40" s="7"/>
      <c r="N40" s="7"/>
      <c r="O40" s="7"/>
    </row>
    <row r="41" spans="2:15" ht="17.100000000000001" customHeight="1" x14ac:dyDescent="0.25">
      <c r="B41" s="13"/>
      <c r="C41" s="14" t="s">
        <v>47</v>
      </c>
      <c r="D41" s="38">
        <v>27290</v>
      </c>
      <c r="E41" s="39">
        <v>27290</v>
      </c>
      <c r="F41" s="33">
        <v>27290</v>
      </c>
      <c r="G41" s="40">
        <f t="shared" si="0"/>
        <v>100</v>
      </c>
      <c r="H41" s="6"/>
      <c r="I41" s="6"/>
      <c r="J41" s="7"/>
      <c r="K41" s="7"/>
      <c r="L41" s="7"/>
      <c r="M41" s="7"/>
      <c r="N41" s="7"/>
      <c r="O41" s="7"/>
    </row>
    <row r="42" spans="2:15" ht="17.100000000000001" customHeight="1" x14ac:dyDescent="0.25">
      <c r="B42" s="13"/>
      <c r="C42" s="14" t="s">
        <v>48</v>
      </c>
      <c r="D42" s="38">
        <v>0</v>
      </c>
      <c r="E42" s="39">
        <v>11226.67</v>
      </c>
      <c r="F42" s="33">
        <v>11226.67</v>
      </c>
      <c r="G42" s="40">
        <f t="shared" si="0"/>
        <v>100</v>
      </c>
      <c r="H42" s="6"/>
      <c r="I42" s="6"/>
      <c r="J42" s="7"/>
      <c r="K42" s="7"/>
      <c r="L42" s="7"/>
      <c r="M42" s="7"/>
      <c r="N42" s="7"/>
      <c r="O42" s="7"/>
    </row>
    <row r="43" spans="2:15" ht="17.100000000000001" customHeight="1" x14ac:dyDescent="0.25">
      <c r="B43" s="13"/>
      <c r="C43" s="14" t="s">
        <v>49</v>
      </c>
      <c r="D43" s="38">
        <v>95665</v>
      </c>
      <c r="E43" s="39">
        <v>95665</v>
      </c>
      <c r="F43" s="33">
        <v>95135.4</v>
      </c>
      <c r="G43" s="40">
        <f t="shared" si="0"/>
        <v>99.446401505252709</v>
      </c>
      <c r="H43" s="6"/>
      <c r="I43" s="6"/>
      <c r="J43" s="7"/>
      <c r="K43" s="7"/>
      <c r="L43" s="7"/>
      <c r="M43" s="7"/>
      <c r="N43" s="7"/>
      <c r="O43" s="7"/>
    </row>
    <row r="44" spans="2:15" ht="17.100000000000001" customHeight="1" x14ac:dyDescent="0.25">
      <c r="B44" s="13"/>
      <c r="C44" s="14" t="s">
        <v>50</v>
      </c>
      <c r="D44" s="38">
        <v>246488</v>
      </c>
      <c r="E44" s="39">
        <v>246488</v>
      </c>
      <c r="F44" s="33">
        <v>246488</v>
      </c>
      <c r="G44" s="40">
        <f t="shared" si="0"/>
        <v>100</v>
      </c>
      <c r="H44" s="6"/>
      <c r="I44" s="6"/>
      <c r="J44" s="7"/>
      <c r="K44" s="7"/>
      <c r="L44" s="7"/>
      <c r="M44" s="7"/>
      <c r="N44" s="7"/>
      <c r="O44" s="7"/>
    </row>
    <row r="45" spans="2:15" ht="17.100000000000001" customHeight="1" x14ac:dyDescent="0.25">
      <c r="B45" s="13"/>
      <c r="C45" s="14" t="s">
        <v>51</v>
      </c>
      <c r="D45" s="38">
        <v>10500</v>
      </c>
      <c r="E45" s="39">
        <v>10500</v>
      </c>
      <c r="F45" s="33">
        <v>10500</v>
      </c>
      <c r="G45" s="40">
        <f t="shared" si="0"/>
        <v>100</v>
      </c>
      <c r="H45" s="6"/>
      <c r="I45" s="6"/>
      <c r="J45" s="7"/>
      <c r="K45" s="7"/>
      <c r="L45" s="7"/>
      <c r="M45" s="7"/>
      <c r="N45" s="7"/>
      <c r="O45" s="7"/>
    </row>
    <row r="46" spans="2:15" ht="17.100000000000001" customHeight="1" x14ac:dyDescent="0.25">
      <c r="B46" s="13"/>
      <c r="C46" s="14" t="s">
        <v>52</v>
      </c>
      <c r="D46" s="38">
        <v>118566437</v>
      </c>
      <c r="E46" s="39">
        <v>340229248.67000002</v>
      </c>
      <c r="F46" s="33">
        <v>340225679.47000003</v>
      </c>
      <c r="G46" s="40">
        <f t="shared" si="0"/>
        <v>99.998950942632376</v>
      </c>
      <c r="H46" s="6"/>
      <c r="I46" s="6"/>
      <c r="J46" s="7"/>
      <c r="K46" s="7"/>
      <c r="L46" s="7"/>
      <c r="M46" s="7"/>
      <c r="N46" s="7"/>
      <c r="O46" s="7"/>
    </row>
    <row r="47" spans="2:15" ht="17.100000000000001" customHeight="1" x14ac:dyDescent="0.25">
      <c r="B47" s="13"/>
      <c r="C47" s="14" t="s">
        <v>53</v>
      </c>
      <c r="D47" s="38">
        <v>473790681</v>
      </c>
      <c r="E47" s="39">
        <v>401899141.56999999</v>
      </c>
      <c r="F47" s="33">
        <v>401039275.68000001</v>
      </c>
      <c r="G47" s="40">
        <f t="shared" si="0"/>
        <v>99.786049334009292</v>
      </c>
      <c r="H47" s="6"/>
      <c r="I47" s="6"/>
      <c r="J47" s="7"/>
      <c r="K47" s="7"/>
      <c r="L47" s="7"/>
      <c r="M47" s="7"/>
      <c r="N47" s="7"/>
      <c r="O47" s="7"/>
    </row>
    <row r="48" spans="2:15" ht="17.100000000000001" customHeight="1" x14ac:dyDescent="0.25">
      <c r="B48" s="67"/>
      <c r="C48" s="68" t="s">
        <v>54</v>
      </c>
      <c r="D48" s="69"/>
      <c r="E48" s="70"/>
      <c r="F48" s="71"/>
      <c r="G48" s="72"/>
      <c r="H48" s="6"/>
      <c r="I48" s="6"/>
      <c r="J48" s="7"/>
      <c r="K48" s="7"/>
      <c r="L48" s="7"/>
      <c r="M48" s="7"/>
      <c r="N48" s="7"/>
      <c r="O48" s="7"/>
    </row>
    <row r="49" spans="2:15" ht="17.100000000000001" customHeight="1" x14ac:dyDescent="0.25">
      <c r="B49" s="13"/>
      <c r="C49" s="14" t="s">
        <v>55</v>
      </c>
      <c r="D49" s="38">
        <v>208932000</v>
      </c>
      <c r="E49" s="39">
        <v>60016451.479999997</v>
      </c>
      <c r="F49" s="33">
        <v>60016451.479999997</v>
      </c>
      <c r="G49" s="40">
        <f t="shared" si="0"/>
        <v>100</v>
      </c>
      <c r="H49" s="6"/>
      <c r="I49" s="6"/>
      <c r="J49" s="7"/>
      <c r="K49" s="7"/>
      <c r="L49" s="7"/>
      <c r="M49" s="7"/>
      <c r="N49" s="7"/>
      <c r="O49" s="7"/>
    </row>
    <row r="50" spans="2:15" ht="17.100000000000001" customHeight="1" x14ac:dyDescent="0.25">
      <c r="B50" s="13"/>
      <c r="C50" s="14" t="s">
        <v>56</v>
      </c>
      <c r="D50" s="38">
        <v>0</v>
      </c>
      <c r="E50" s="39">
        <v>362861.1</v>
      </c>
      <c r="F50" s="33">
        <v>322465.57</v>
      </c>
      <c r="G50" s="40">
        <f t="shared" si="0"/>
        <v>88.867495027711712</v>
      </c>
      <c r="H50" s="6"/>
      <c r="I50" s="6"/>
      <c r="J50" s="7"/>
      <c r="K50" s="7"/>
      <c r="L50" s="7"/>
      <c r="M50" s="7"/>
      <c r="N50" s="7"/>
      <c r="O50" s="7"/>
    </row>
    <row r="51" spans="2:15" ht="17.100000000000001" customHeight="1" x14ac:dyDescent="0.25">
      <c r="B51" s="13"/>
      <c r="C51" s="14" t="s">
        <v>57</v>
      </c>
      <c r="D51" s="38">
        <v>10000</v>
      </c>
      <c r="E51" s="39">
        <v>10000</v>
      </c>
      <c r="F51" s="33">
        <v>9972.07</v>
      </c>
      <c r="G51" s="40">
        <f t="shared" si="0"/>
        <v>99.720699999999994</v>
      </c>
      <c r="H51" s="6"/>
      <c r="I51" s="6"/>
      <c r="J51" s="7"/>
      <c r="K51" s="7"/>
      <c r="L51" s="7"/>
      <c r="M51" s="7"/>
      <c r="N51" s="7"/>
      <c r="O51" s="7"/>
    </row>
    <row r="52" spans="2:15" ht="17.100000000000001" customHeight="1" x14ac:dyDescent="0.25">
      <c r="B52" s="13"/>
      <c r="C52" s="14" t="s">
        <v>58</v>
      </c>
      <c r="D52" s="38"/>
      <c r="E52" s="39"/>
      <c r="F52" s="33"/>
      <c r="G52" s="40"/>
      <c r="H52" s="6"/>
      <c r="I52" s="6"/>
      <c r="J52" s="7"/>
      <c r="K52" s="7"/>
      <c r="L52" s="7"/>
      <c r="M52" s="7"/>
      <c r="N52" s="7"/>
      <c r="O52" s="7"/>
    </row>
    <row r="53" spans="2:15" ht="17.100000000000001" customHeight="1" x14ac:dyDescent="0.25">
      <c r="B53" s="13"/>
      <c r="C53" s="14" t="s">
        <v>59</v>
      </c>
      <c r="D53" s="38">
        <v>128208853</v>
      </c>
      <c r="E53" s="39">
        <v>0</v>
      </c>
      <c r="F53" s="33">
        <v>0</v>
      </c>
      <c r="G53" s="40"/>
      <c r="H53" s="6"/>
      <c r="I53" s="6"/>
      <c r="J53" s="7"/>
      <c r="K53" s="7"/>
      <c r="L53" s="7"/>
      <c r="M53" s="7"/>
      <c r="N53" s="7"/>
      <c r="O53" s="7"/>
    </row>
    <row r="54" spans="2:15" ht="12.75" customHeight="1" x14ac:dyDescent="0.25">
      <c r="B54" s="13"/>
      <c r="C54" s="14"/>
      <c r="D54" s="38"/>
      <c r="E54" s="39"/>
      <c r="F54" s="33"/>
      <c r="G54" s="51"/>
      <c r="H54" s="6"/>
      <c r="I54" s="6"/>
      <c r="J54" s="7"/>
      <c r="K54" s="7"/>
      <c r="L54" s="7"/>
      <c r="M54" s="7"/>
      <c r="N54" s="7"/>
      <c r="O54" s="7"/>
    </row>
    <row r="55" spans="2:15" ht="17.100000000000001" customHeight="1" thickBot="1" x14ac:dyDescent="0.3">
      <c r="B55" s="13"/>
      <c r="C55" s="14" t="s">
        <v>60</v>
      </c>
      <c r="D55" s="38"/>
      <c r="E55" s="39"/>
      <c r="F55" s="33"/>
      <c r="G55" s="52"/>
      <c r="H55" s="6"/>
      <c r="I55" s="6"/>
      <c r="J55" s="7"/>
      <c r="K55" s="7"/>
      <c r="L55" s="7"/>
      <c r="M55" s="7"/>
      <c r="N55" s="7"/>
      <c r="O55" s="7"/>
    </row>
    <row r="56" spans="2:15" ht="17.100000000000001" customHeight="1" thickTop="1" x14ac:dyDescent="0.2">
      <c r="B56" s="53"/>
      <c r="C56" s="53"/>
      <c r="D56" s="54"/>
      <c r="E56" s="54"/>
      <c r="F56" s="55"/>
      <c r="G56" s="56"/>
      <c r="H56" s="6"/>
      <c r="I56" s="6"/>
      <c r="J56" s="7"/>
      <c r="K56" s="7"/>
      <c r="L56" s="7"/>
      <c r="M56" s="7"/>
      <c r="N56" s="7"/>
      <c r="O56" s="7"/>
    </row>
    <row r="57" spans="2:15" ht="17.100000000000001" customHeight="1" x14ac:dyDescent="0.2">
      <c r="B57" s="57"/>
      <c r="C57" s="57"/>
      <c r="D57" s="58"/>
      <c r="E57" s="58"/>
      <c r="F57" s="58"/>
      <c r="G57" s="59"/>
      <c r="H57" s="6"/>
      <c r="I57" s="6"/>
      <c r="J57" s="7"/>
      <c r="K57" s="7"/>
      <c r="L57" s="7"/>
      <c r="M57" s="7"/>
      <c r="N57" s="7"/>
      <c r="O57" s="7"/>
    </row>
    <row r="58" spans="2:15" ht="17.100000000000001" customHeight="1" x14ac:dyDescent="0.2">
      <c r="B58" s="57"/>
      <c r="C58" s="57"/>
      <c r="D58" s="58"/>
      <c r="E58" s="58"/>
      <c r="F58" s="60"/>
      <c r="G58" s="59"/>
      <c r="H58" s="6"/>
      <c r="I58" s="6"/>
      <c r="J58" s="7"/>
      <c r="K58" s="7"/>
      <c r="L58" s="7"/>
      <c r="M58" s="7"/>
      <c r="N58" s="7"/>
      <c r="O58" s="7"/>
    </row>
    <row r="59" spans="2:15" ht="17.100000000000001" customHeight="1" x14ac:dyDescent="0.2">
      <c r="B59" s="57"/>
      <c r="C59" s="57"/>
      <c r="D59" s="58"/>
      <c r="E59" s="58"/>
      <c r="F59" s="60"/>
      <c r="G59" s="59"/>
      <c r="H59" s="6"/>
      <c r="I59" s="6"/>
      <c r="J59" s="7"/>
      <c r="K59" s="7"/>
      <c r="L59" s="7"/>
      <c r="M59" s="7"/>
      <c r="N59" s="7"/>
      <c r="O59" s="7"/>
    </row>
    <row r="60" spans="2:15" x14ac:dyDescent="0.2">
      <c r="B60" s="57"/>
      <c r="C60" s="57"/>
      <c r="D60" s="57"/>
      <c r="E60" s="57"/>
      <c r="F60" s="57"/>
      <c r="G60" s="57"/>
      <c r="H60" s="6"/>
      <c r="I60" s="6"/>
      <c r="J60" s="7"/>
      <c r="K60" s="7"/>
      <c r="L60" s="7"/>
      <c r="M60" s="7"/>
      <c r="N60" s="7"/>
      <c r="O60" s="7"/>
    </row>
    <row r="61" spans="2:15" x14ac:dyDescent="0.2">
      <c r="B61" s="57"/>
      <c r="C61" s="57"/>
      <c r="D61" s="57"/>
      <c r="E61" s="57"/>
      <c r="F61" s="57"/>
      <c r="G61" s="57"/>
      <c r="H61" s="6"/>
      <c r="I61" s="6"/>
      <c r="J61" s="7"/>
      <c r="K61" s="7"/>
      <c r="L61" s="7"/>
      <c r="M61" s="7"/>
      <c r="N61" s="7"/>
      <c r="O61" s="7"/>
    </row>
    <row r="62" spans="2:15" x14ac:dyDescent="0.2">
      <c r="H62" s="6"/>
      <c r="I62" s="6"/>
      <c r="J62" s="7"/>
      <c r="K62" s="7"/>
      <c r="L62" s="7"/>
      <c r="M62" s="7"/>
      <c r="N62" s="7"/>
      <c r="O62" s="7"/>
    </row>
    <row r="63" spans="2:15" x14ac:dyDescent="0.2">
      <c r="H63" s="6"/>
      <c r="I63" s="6"/>
      <c r="J63" s="7"/>
      <c r="K63" s="7"/>
      <c r="L63" s="7"/>
      <c r="M63" s="7"/>
      <c r="N63" s="7"/>
      <c r="O63" s="7"/>
    </row>
    <row r="64" spans="2:15" x14ac:dyDescent="0.2">
      <c r="H64" s="6"/>
      <c r="I64" s="6"/>
      <c r="J64" s="7"/>
      <c r="K64" s="7"/>
      <c r="L64" s="7"/>
      <c r="M64" s="7"/>
      <c r="N64" s="7"/>
      <c r="O64" s="7"/>
    </row>
    <row r="65" spans="8:15" x14ac:dyDescent="0.2">
      <c r="H65" s="6"/>
      <c r="I65" s="6"/>
      <c r="J65" s="7"/>
      <c r="K65" s="7"/>
      <c r="L65" s="7"/>
      <c r="M65" s="7"/>
      <c r="N65" s="7"/>
      <c r="O65" s="7"/>
    </row>
    <row r="66" spans="8:15" x14ac:dyDescent="0.2">
      <c r="H66" s="6"/>
      <c r="I66" s="6"/>
      <c r="J66" s="7"/>
      <c r="K66" s="7"/>
      <c r="L66" s="7"/>
      <c r="M66" s="7"/>
      <c r="N66" s="7"/>
      <c r="O66" s="7"/>
    </row>
    <row r="67" spans="8:15" x14ac:dyDescent="0.2">
      <c r="H67" s="6"/>
      <c r="I67" s="6"/>
      <c r="J67" s="7"/>
      <c r="K67" s="7"/>
      <c r="L67" s="7"/>
      <c r="M67" s="7"/>
      <c r="N67" s="7"/>
      <c r="O67" s="7"/>
    </row>
    <row r="68" spans="8:15" x14ac:dyDescent="0.2">
      <c r="H68" s="6"/>
      <c r="I68" s="6"/>
      <c r="J68" s="7"/>
      <c r="K68" s="7"/>
      <c r="L68" s="7"/>
      <c r="M68" s="7"/>
      <c r="N68" s="7"/>
      <c r="O68" s="7"/>
    </row>
    <row r="69" spans="8:15" x14ac:dyDescent="0.2">
      <c r="H69" s="6"/>
      <c r="I69" s="6"/>
      <c r="J69" s="7"/>
      <c r="K69" s="7"/>
      <c r="L69" s="7"/>
      <c r="M69" s="7"/>
      <c r="N69" s="7"/>
      <c r="O69" s="7"/>
    </row>
    <row r="70" spans="8:15" x14ac:dyDescent="0.2">
      <c r="H70" s="6"/>
      <c r="I70" s="6"/>
      <c r="J70" s="7"/>
      <c r="K70" s="7"/>
      <c r="L70" s="7"/>
      <c r="M70" s="7"/>
      <c r="N70" s="7"/>
      <c r="O70" s="7"/>
    </row>
    <row r="71" spans="8:15" x14ac:dyDescent="0.2">
      <c r="H71" s="6"/>
      <c r="I71" s="6"/>
      <c r="J71" s="7"/>
      <c r="K71" s="7"/>
      <c r="L71" s="7"/>
      <c r="M71" s="7"/>
      <c r="N71" s="7"/>
      <c r="O71" s="7"/>
    </row>
    <row r="72" spans="8:15" x14ac:dyDescent="0.2">
      <c r="H72" s="6"/>
      <c r="I72" s="6"/>
      <c r="J72" s="7"/>
      <c r="K72" s="7"/>
      <c r="L72" s="7"/>
      <c r="M72" s="7"/>
      <c r="N72" s="7"/>
      <c r="O72" s="7"/>
    </row>
    <row r="73" spans="8:15" x14ac:dyDescent="0.2">
      <c r="H73" s="6"/>
      <c r="I73" s="6"/>
      <c r="J73" s="7"/>
      <c r="K73" s="7"/>
      <c r="L73" s="7"/>
      <c r="M73" s="7"/>
      <c r="N73" s="7"/>
      <c r="O73" s="7"/>
    </row>
    <row r="74" spans="8:15" x14ac:dyDescent="0.2">
      <c r="H74" s="6"/>
      <c r="I74" s="6"/>
      <c r="J74" s="7"/>
      <c r="K74" s="7"/>
      <c r="L74" s="7"/>
      <c r="M74" s="7"/>
      <c r="N74" s="7"/>
      <c r="O74" s="7"/>
    </row>
    <row r="75" spans="8:15" x14ac:dyDescent="0.2">
      <c r="H75" s="6"/>
      <c r="I75" s="6"/>
      <c r="J75" s="7"/>
      <c r="K75" s="7"/>
      <c r="L75" s="7"/>
      <c r="M75" s="7"/>
      <c r="N75" s="7"/>
      <c r="O75" s="7"/>
    </row>
    <row r="76" spans="8:15" x14ac:dyDescent="0.2">
      <c r="H76" s="6"/>
      <c r="I76" s="6"/>
      <c r="J76" s="7"/>
      <c r="K76" s="7"/>
      <c r="L76" s="7"/>
      <c r="M76" s="7"/>
      <c r="N76" s="7"/>
      <c r="O76" s="7"/>
    </row>
    <row r="77" spans="8:15" x14ac:dyDescent="0.2">
      <c r="H77" s="6"/>
      <c r="I77" s="6"/>
      <c r="J77" s="7"/>
      <c r="K77" s="7"/>
      <c r="L77" s="7"/>
      <c r="M77" s="7"/>
      <c r="N77" s="7"/>
      <c r="O77" s="7"/>
    </row>
    <row r="78" spans="8:15" x14ac:dyDescent="0.2">
      <c r="H78" s="6"/>
      <c r="I78" s="6"/>
      <c r="J78" s="7"/>
      <c r="K78" s="7"/>
      <c r="L78" s="7"/>
      <c r="M78" s="7"/>
      <c r="N78" s="7"/>
      <c r="O78" s="7"/>
    </row>
    <row r="79" spans="8:15" x14ac:dyDescent="0.2">
      <c r="H79" s="6"/>
      <c r="I79" s="6"/>
      <c r="J79" s="7"/>
      <c r="K79" s="7"/>
      <c r="L79" s="7"/>
      <c r="M79" s="7"/>
      <c r="N79" s="7"/>
      <c r="O79" s="7"/>
    </row>
    <row r="80" spans="8:15" x14ac:dyDescent="0.2">
      <c r="H80" s="6"/>
      <c r="I80" s="6"/>
      <c r="J80" s="7"/>
      <c r="K80" s="7"/>
      <c r="L80" s="7"/>
      <c r="M80" s="7"/>
      <c r="N80" s="7"/>
      <c r="O80" s="7"/>
    </row>
    <row r="81" spans="4:15" x14ac:dyDescent="0.2">
      <c r="H81" s="6"/>
      <c r="I81" s="6"/>
      <c r="J81" s="7"/>
      <c r="K81" s="7"/>
      <c r="L81" s="7"/>
      <c r="M81" s="7"/>
      <c r="N81" s="7"/>
      <c r="O81" s="7"/>
    </row>
    <row r="82" spans="4:15" x14ac:dyDescent="0.2">
      <c r="H82" s="6"/>
      <c r="I82" s="6"/>
      <c r="J82" s="7"/>
      <c r="K82" s="7"/>
      <c r="L82" s="7"/>
      <c r="M82" s="7"/>
      <c r="N82" s="7"/>
      <c r="O82" s="7"/>
    </row>
    <row r="83" spans="4:15" x14ac:dyDescent="0.2">
      <c r="H83" s="6"/>
      <c r="I83" s="6"/>
      <c r="J83" s="7"/>
      <c r="K83" s="7"/>
      <c r="L83" s="7"/>
      <c r="M83" s="7"/>
      <c r="N83" s="7"/>
      <c r="O83" s="7"/>
    </row>
    <row r="84" spans="4:15" x14ac:dyDescent="0.2">
      <c r="H84" s="6"/>
      <c r="I84" s="6"/>
      <c r="J84" s="7"/>
      <c r="K84" s="7"/>
      <c r="L84" s="7"/>
      <c r="M84" s="7"/>
      <c r="N84" s="7"/>
      <c r="O84" s="7"/>
    </row>
    <row r="85" spans="4:15" x14ac:dyDescent="0.2">
      <c r="H85" s="6"/>
      <c r="I85" s="6"/>
      <c r="J85" s="7"/>
      <c r="K85" s="7"/>
      <c r="L85" s="7"/>
      <c r="M85" s="7"/>
      <c r="N85" s="7"/>
      <c r="O85" s="7"/>
    </row>
    <row r="86" spans="4:15" x14ac:dyDescent="0.2">
      <c r="H86" s="6"/>
      <c r="I86" s="6"/>
      <c r="J86" s="7"/>
      <c r="K86" s="7"/>
      <c r="L86" s="7"/>
      <c r="M86" s="7"/>
      <c r="N86" s="7"/>
      <c r="O86" s="7"/>
    </row>
    <row r="87" spans="4:15" x14ac:dyDescent="0.2">
      <c r="H87" s="6"/>
      <c r="I87" s="6"/>
      <c r="J87" s="7"/>
      <c r="K87" s="7"/>
      <c r="L87" s="7"/>
      <c r="M87" s="7"/>
      <c r="N87" s="7"/>
      <c r="O87" s="7"/>
    </row>
    <row r="88" spans="4:15" x14ac:dyDescent="0.2">
      <c r="H88" s="6"/>
      <c r="I88" s="6"/>
      <c r="J88" s="7"/>
      <c r="K88" s="7"/>
      <c r="L88" s="7"/>
      <c r="M88" s="7"/>
      <c r="N88" s="7"/>
      <c r="O88" s="7"/>
    </row>
    <row r="89" spans="4:15" x14ac:dyDescent="0.2">
      <c r="D89" s="61"/>
      <c r="H89" s="6"/>
      <c r="I89" s="6"/>
      <c r="J89" s="7"/>
      <c r="K89" s="7"/>
      <c r="L89" s="7"/>
      <c r="M89" s="7"/>
      <c r="N89" s="7"/>
      <c r="O89" s="7"/>
    </row>
    <row r="90" spans="4:15" x14ac:dyDescent="0.2">
      <c r="G90" s="62"/>
      <c r="H90" s="6"/>
      <c r="I90" s="6"/>
      <c r="J90" s="7"/>
      <c r="K90" s="6"/>
      <c r="L90" s="7"/>
      <c r="M90" s="7"/>
      <c r="N90" s="7"/>
      <c r="O90" s="7"/>
    </row>
    <row r="91" spans="4:15" x14ac:dyDescent="0.2">
      <c r="G91" s="62"/>
      <c r="H91" s="6"/>
      <c r="I91" s="6"/>
      <c r="J91" s="7"/>
      <c r="K91" s="63"/>
      <c r="L91" s="7"/>
      <c r="M91" s="7"/>
      <c r="N91" s="7"/>
      <c r="O91" s="7"/>
    </row>
    <row r="92" spans="4:15" x14ac:dyDescent="0.2">
      <c r="G92" s="62"/>
      <c r="H92" s="6"/>
      <c r="I92" s="6"/>
      <c r="J92" s="7"/>
      <c r="K92" s="7"/>
      <c r="L92" s="7"/>
      <c r="M92" s="7"/>
      <c r="N92" s="7"/>
      <c r="O92" s="7"/>
    </row>
    <row r="93" spans="4:15" x14ac:dyDescent="0.2">
      <c r="G93" s="62"/>
      <c r="H93" s="6"/>
      <c r="I93" s="6"/>
      <c r="J93" s="7"/>
      <c r="K93" s="49"/>
      <c r="L93" s="7"/>
      <c r="M93" s="7"/>
      <c r="N93" s="7"/>
      <c r="O93" s="7"/>
    </row>
    <row r="94" spans="4:15" x14ac:dyDescent="0.2">
      <c r="G94" s="62"/>
      <c r="H94" s="6"/>
      <c r="I94" s="6"/>
      <c r="J94" s="7"/>
      <c r="K94" s="7"/>
      <c r="L94" s="7"/>
      <c r="M94" s="7"/>
      <c r="N94" s="7"/>
      <c r="O94" s="7"/>
    </row>
    <row r="95" spans="4:15" x14ac:dyDescent="0.2">
      <c r="G95" s="62"/>
      <c r="H95" s="64"/>
      <c r="I95" s="64"/>
      <c r="J95" s="7"/>
      <c r="K95" s="7"/>
      <c r="L95" s="7"/>
      <c r="M95" s="7"/>
      <c r="N95" s="7"/>
      <c r="O95" s="7"/>
    </row>
    <row r="96" spans="4:15" x14ac:dyDescent="0.2">
      <c r="G96" s="62"/>
      <c r="H96" s="6"/>
      <c r="I96" s="6"/>
      <c r="J96" s="7"/>
      <c r="K96" s="7"/>
      <c r="L96" s="7"/>
      <c r="M96" s="7"/>
      <c r="N96" s="7"/>
      <c r="O96" s="7"/>
    </row>
    <row r="97" spans="4:15" x14ac:dyDescent="0.2">
      <c r="G97" s="62"/>
      <c r="H97" s="64"/>
      <c r="I97" s="64"/>
      <c r="J97" s="7"/>
      <c r="K97" s="7"/>
      <c r="L97" s="7"/>
      <c r="M97" s="7"/>
      <c r="N97" s="7"/>
      <c r="O97" s="7"/>
    </row>
    <row r="98" spans="4:15" x14ac:dyDescent="0.2">
      <c r="G98" s="62"/>
      <c r="H98" s="6"/>
      <c r="I98" s="6"/>
      <c r="J98" s="7"/>
      <c r="K98" s="41"/>
      <c r="L98" s="7"/>
      <c r="M98" s="7"/>
      <c r="N98" s="7"/>
      <c r="O98" s="7"/>
    </row>
    <row r="99" spans="4:15" x14ac:dyDescent="0.2">
      <c r="G99" s="62"/>
    </row>
    <row r="100" spans="4:15" x14ac:dyDescent="0.2">
      <c r="D100" s="62"/>
      <c r="G100" s="62"/>
    </row>
    <row r="101" spans="4:15" x14ac:dyDescent="0.2">
      <c r="G101" s="62"/>
    </row>
    <row r="102" spans="4:15" x14ac:dyDescent="0.2">
      <c r="D102" s="62"/>
      <c r="G102" s="62"/>
    </row>
    <row r="103" spans="4:15" x14ac:dyDescent="0.2">
      <c r="G103" s="62"/>
    </row>
    <row r="104" spans="4:15" x14ac:dyDescent="0.2">
      <c r="G104" s="62"/>
    </row>
    <row r="105" spans="4:15" x14ac:dyDescent="0.2">
      <c r="G105" s="62"/>
    </row>
    <row r="106" spans="4:15" x14ac:dyDescent="0.2">
      <c r="G106" s="62"/>
    </row>
    <row r="107" spans="4:15" x14ac:dyDescent="0.2">
      <c r="G107" s="62"/>
    </row>
    <row r="108" spans="4:15" x14ac:dyDescent="0.2">
      <c r="G108" s="62"/>
    </row>
    <row r="109" spans="4:15" x14ac:dyDescent="0.2">
      <c r="G109" s="62"/>
    </row>
    <row r="110" spans="4:15" x14ac:dyDescent="0.2">
      <c r="G110" s="62"/>
    </row>
    <row r="111" spans="4:15" x14ac:dyDescent="0.2">
      <c r="G111" s="65"/>
      <c r="K111" s="66"/>
    </row>
    <row r="112" spans="4:15" x14ac:dyDescent="0.2">
      <c r="G112" s="62"/>
    </row>
    <row r="113" spans="7:7" x14ac:dyDescent="0.2">
      <c r="G113" s="65"/>
    </row>
  </sheetData>
  <mergeCells count="1">
    <mergeCell ref="C2:F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&amp;RTabuľka č. 4
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WKX3UHSAJ2R6-2-660225</_dlc_DocId>
    <_dlc_DocIdUrl xmlns="e60a29af-d413-48d4-bd90-fe9d2a897e4b">
      <Url>https://ovdmasv601/sites/DMS/_layouts/15/DocIdRedir.aspx?ID=WKX3UHSAJ2R6-2-660225</Url>
      <Description>WKX3UHSAJ2R6-2-660225</Description>
    </_dlc_DocIdUrl>
  </documentManagement>
</p:properties>
</file>

<file path=customXml/itemProps1.xml><?xml version="1.0" encoding="utf-8"?>
<ds:datastoreItem xmlns:ds="http://schemas.openxmlformats.org/officeDocument/2006/customXml" ds:itemID="{8419685F-074F-48A0-9029-76E4348A5E2D}"/>
</file>

<file path=customXml/itemProps2.xml><?xml version="1.0" encoding="utf-8"?>
<ds:datastoreItem xmlns:ds="http://schemas.openxmlformats.org/officeDocument/2006/customXml" ds:itemID="{6655E1EA-EE73-4513-9799-22EA6D8154A4}"/>
</file>

<file path=customXml/itemProps3.xml><?xml version="1.0" encoding="utf-8"?>
<ds:datastoreItem xmlns:ds="http://schemas.openxmlformats.org/officeDocument/2006/customXml" ds:itemID="{D148401A-51F8-461F-B44A-8EA10E257397}"/>
</file>

<file path=customXml/itemProps4.xml><?xml version="1.0" encoding="utf-8"?>
<ds:datastoreItem xmlns:ds="http://schemas.openxmlformats.org/officeDocument/2006/customXml" ds:itemID="{2C73C0F7-6AED-4D00-8B3C-52F12FA318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záv. ukazov. 2015</vt:lpstr>
      <vt:lpstr>Hárok2</vt:lpstr>
      <vt:lpstr>Hárok3</vt:lpstr>
      <vt:lpstr>'záv. ukazov. 2015'!Názvy_tlače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Šánerová Lillian</dc:creator>
  <cp:lastModifiedBy>Šánerová Lillian</cp:lastModifiedBy>
  <cp:lastPrinted>2016-04-11T12:52:58Z</cp:lastPrinted>
  <dcterms:created xsi:type="dcterms:W3CDTF">2016-03-16T15:00:00Z</dcterms:created>
  <dcterms:modified xsi:type="dcterms:W3CDTF">2016-04-11T12:53:19Z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3bda9cb3-994e-4f4d-a8a8-c1e2a4e4d074</vt:lpwstr>
  </property>
</Properties>
</file>